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Gordana Lončarić\Desktop\REBALANS\"/>
    </mc:Choice>
  </mc:AlternateContent>
  <bookViews>
    <workbookView xWindow="0" yWindow="0" windowWidth="21570" windowHeight="7965" activeTab="1"/>
  </bookViews>
  <sheets>
    <sheet name="Prihodi" sheetId="2" r:id="rId1"/>
    <sheet name="Rashodi" sheetId="1" r:id="rId2"/>
    <sheet name="Uravnoteženje" sheetId="4" r:id="rId3"/>
    <sheet name="Obrazloženje" sheetId="3" r:id="rId4"/>
  </sheets>
  <calcPr calcId="171027"/>
</workbook>
</file>

<file path=xl/calcChain.xml><?xml version="1.0" encoding="utf-8"?>
<calcChain xmlns="http://schemas.openxmlformats.org/spreadsheetml/2006/main">
  <c r="H18" i="2" l="1"/>
  <c r="H17" i="2" s="1"/>
  <c r="C8" i="4" s="1"/>
  <c r="G67" i="1"/>
  <c r="F67" i="1"/>
  <c r="G96" i="1"/>
  <c r="G95" i="1" s="1"/>
  <c r="F96" i="1"/>
  <c r="G23" i="2"/>
  <c r="G19" i="2"/>
  <c r="F19" i="2"/>
  <c r="G17" i="2"/>
  <c r="F17" i="2"/>
  <c r="G12" i="2"/>
  <c r="F12" i="2"/>
  <c r="G9" i="2"/>
  <c r="F9" i="2"/>
  <c r="G6" i="2"/>
  <c r="F6" i="2"/>
  <c r="B11" i="4"/>
  <c r="F137" i="1"/>
  <c r="G5" i="2" l="1"/>
  <c r="H34" i="1"/>
  <c r="H36" i="1"/>
  <c r="H37" i="1"/>
  <c r="G131" i="1" l="1"/>
  <c r="G89" i="1"/>
  <c r="G137" i="1" s="1"/>
  <c r="F62" i="1"/>
  <c r="F130" i="1" s="1"/>
  <c r="G76" i="1"/>
  <c r="G133" i="1" s="1"/>
  <c r="H103" i="1"/>
  <c r="G103" i="1"/>
  <c r="G62" i="1"/>
  <c r="G130" i="1" s="1"/>
  <c r="H97" i="1" l="1"/>
  <c r="H96" i="1" s="1"/>
  <c r="H95" i="1" s="1"/>
  <c r="F95" i="1"/>
  <c r="H89" i="1"/>
  <c r="H137" i="1" s="1"/>
  <c r="D10" i="4" s="1"/>
  <c r="G83" i="1"/>
  <c r="G136" i="1" s="1"/>
  <c r="F83" i="1"/>
  <c r="F136" i="1" s="1"/>
  <c r="H83" i="1" l="1"/>
  <c r="H136" i="1" s="1"/>
  <c r="D9" i="4" s="1"/>
  <c r="H119" i="1"/>
  <c r="H118" i="1" s="1"/>
  <c r="G119" i="1"/>
  <c r="G118" i="1" s="1"/>
  <c r="F119" i="1"/>
  <c r="F118" i="1" s="1"/>
  <c r="H94" i="1"/>
  <c r="H93" i="1" s="1"/>
  <c r="G93" i="1"/>
  <c r="F93" i="1"/>
  <c r="F92" i="1" l="1"/>
  <c r="F135" i="1"/>
  <c r="G92" i="1"/>
  <c r="G135" i="1"/>
  <c r="H92" i="1"/>
  <c r="H135" i="1"/>
  <c r="D8" i="4" s="1"/>
  <c r="E8" i="4" s="1"/>
  <c r="H24" i="2"/>
  <c r="H23" i="2" s="1"/>
  <c r="C10" i="4" s="1"/>
  <c r="E10" i="4" s="1"/>
  <c r="F23" i="2"/>
  <c r="F5" i="2" s="1"/>
  <c r="H14" i="2"/>
  <c r="H15" i="2"/>
  <c r="H13" i="2"/>
  <c r="H10" i="2"/>
  <c r="H9" i="2" s="1"/>
  <c r="C6" i="4" s="1"/>
  <c r="H8" i="2"/>
  <c r="H7" i="2"/>
  <c r="H20" i="2"/>
  <c r="H19" i="2" s="1"/>
  <c r="C9" i="4" s="1"/>
  <c r="E9" i="4" s="1"/>
  <c r="H12" i="2" l="1"/>
  <c r="C7" i="4" s="1"/>
  <c r="H6" i="2"/>
  <c r="G110" i="1"/>
  <c r="F110" i="1"/>
  <c r="H112" i="1"/>
  <c r="H113" i="1"/>
  <c r="H114" i="1"/>
  <c r="H115" i="1"/>
  <c r="H116" i="1"/>
  <c r="H117" i="1"/>
  <c r="H111" i="1"/>
  <c r="H79" i="1"/>
  <c r="H78" i="1"/>
  <c r="H75" i="1"/>
  <c r="H74" i="1"/>
  <c r="H72" i="1"/>
  <c r="F76" i="1"/>
  <c r="F133" i="1" s="1"/>
  <c r="G73" i="1"/>
  <c r="G132" i="1" s="1"/>
  <c r="F73" i="1"/>
  <c r="F132" i="1" s="1"/>
  <c r="F131" i="1"/>
  <c r="H65" i="1"/>
  <c r="H66" i="1"/>
  <c r="H64" i="1"/>
  <c r="G11" i="1"/>
  <c r="G129" i="1" s="1"/>
  <c r="F11" i="1"/>
  <c r="F129" i="1" s="1"/>
  <c r="H13" i="1"/>
  <c r="H14" i="1"/>
  <c r="H15" i="1"/>
  <c r="H16" i="1"/>
  <c r="H17" i="1"/>
  <c r="H18" i="1"/>
  <c r="H19" i="1"/>
  <c r="H20" i="1"/>
  <c r="H21" i="1"/>
  <c r="H22" i="1"/>
  <c r="H23" i="1"/>
  <c r="H24" i="1"/>
  <c r="H25" i="1"/>
  <c r="H26" i="1"/>
  <c r="H27" i="1"/>
  <c r="H28" i="1"/>
  <c r="H29" i="1"/>
  <c r="H30" i="1"/>
  <c r="H31" i="1"/>
  <c r="H32" i="1"/>
  <c r="H33" i="1"/>
  <c r="H38" i="1"/>
  <c r="H39" i="1"/>
  <c r="H40" i="1"/>
  <c r="H41" i="1"/>
  <c r="H42" i="1"/>
  <c r="H43" i="1"/>
  <c r="H44" i="1"/>
  <c r="H45" i="1"/>
  <c r="H46" i="1"/>
  <c r="H47" i="1"/>
  <c r="H48" i="1"/>
  <c r="H49" i="1"/>
  <c r="H50" i="1"/>
  <c r="H51" i="1"/>
  <c r="H53" i="1"/>
  <c r="H54" i="1"/>
  <c r="H55" i="1"/>
  <c r="H56" i="1"/>
  <c r="H57" i="1"/>
  <c r="H58" i="1"/>
  <c r="H59" i="1"/>
  <c r="H60" i="1"/>
  <c r="H12" i="1"/>
  <c r="G9" i="1"/>
  <c r="H10" i="1"/>
  <c r="H9" i="1" s="1"/>
  <c r="F9" i="1"/>
  <c r="F128" i="1" s="1"/>
  <c r="H131" i="1" l="1"/>
  <c r="D5" i="4" s="1"/>
  <c r="H67" i="1"/>
  <c r="H5" i="2"/>
  <c r="F109" i="1"/>
  <c r="F108" i="1" s="1"/>
  <c r="F107" i="1" s="1"/>
  <c r="F134" i="1"/>
  <c r="F138" i="1" s="1"/>
  <c r="G109" i="1"/>
  <c r="G134" i="1"/>
  <c r="G8" i="1"/>
  <c r="G128" i="1"/>
  <c r="C5" i="4"/>
  <c r="H128" i="1"/>
  <c r="H76" i="1"/>
  <c r="H133" i="1" s="1"/>
  <c r="D7" i="4" s="1"/>
  <c r="E7" i="4" s="1"/>
  <c r="H73" i="1"/>
  <c r="H132" i="1" s="1"/>
  <c r="D6" i="4" s="1"/>
  <c r="E6" i="4" s="1"/>
  <c r="H62" i="1"/>
  <c r="H130" i="1" s="1"/>
  <c r="F8" i="1"/>
  <c r="G61" i="1"/>
  <c r="G108" i="1"/>
  <c r="G107" i="1" s="1"/>
  <c r="H11" i="1"/>
  <c r="H129" i="1" s="1"/>
  <c r="H110" i="1"/>
  <c r="G7" i="1" l="1"/>
  <c r="G6" i="1" s="1"/>
  <c r="G5" i="1" s="1"/>
  <c r="G138" i="1"/>
  <c r="H8" i="1"/>
  <c r="E5" i="4"/>
  <c r="E11" i="4" s="1"/>
  <c r="C11" i="4"/>
  <c r="H109" i="1"/>
  <c r="H134" i="1"/>
  <c r="H138" i="1" s="1"/>
  <c r="D11" i="4"/>
  <c r="H108" i="1"/>
  <c r="H107" i="1" s="1"/>
  <c r="H61" i="1"/>
  <c r="F61" i="1"/>
  <c r="F7" i="1" s="1"/>
  <c r="H7" i="1" l="1"/>
  <c r="H6" i="1" s="1"/>
  <c r="H5" i="1" s="1"/>
  <c r="F6" i="1"/>
  <c r="F5" i="1" s="1"/>
</calcChain>
</file>

<file path=xl/sharedStrings.xml><?xml version="1.0" encoding="utf-8"?>
<sst xmlns="http://schemas.openxmlformats.org/spreadsheetml/2006/main" count="308" uniqueCount="206">
  <si>
    <t>SVEUKUPNO</t>
  </si>
  <si>
    <t>Glava</t>
  </si>
  <si>
    <t>Program</t>
  </si>
  <si>
    <t>OSNOVNOŠKOLSKO OBRAZOVANJE U OŠ ''VLADIMIR NAZOR'' KRIŽEVCI</t>
  </si>
  <si>
    <t>Aktivnost</t>
  </si>
  <si>
    <t>300501 RASHODI ZAKONSKOG STANDARDA</t>
  </si>
  <si>
    <t>Izvor sredstava</t>
  </si>
  <si>
    <t>11 - OPĆI PRIHODI I PRIMICI</t>
  </si>
  <si>
    <t>32319</t>
  </si>
  <si>
    <t>Ostale usluge za komunikaciju i prijevoz</t>
  </si>
  <si>
    <t>43 - POMOĆI IZRAVNANJA ZA DECENTRALIZIRANE FUNKCIJE - OSNOVNA ŠKOLA VLADIMIR NAZOR</t>
  </si>
  <si>
    <t>32111</t>
  </si>
  <si>
    <t>Dnevnice za službeni put u zemlji</t>
  </si>
  <si>
    <t>32113</t>
  </si>
  <si>
    <t>Naknade za smještaj na službenom putu u zemlji</t>
  </si>
  <si>
    <t>32115</t>
  </si>
  <si>
    <t>Naknade za prijevoz na službenom putu u zemlji</t>
  </si>
  <si>
    <t>32131</t>
  </si>
  <si>
    <t>Seminari, savjetovanja i simpoziji</t>
  </si>
  <si>
    <t>32132</t>
  </si>
  <si>
    <t>Tečajevi i stručni ispiti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</si>
  <si>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</si>
  <si>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</si>
  <si>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</si>
  <si>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</si>
  <si>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</si>
  <si>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</si>
  <si>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</si>
  <si>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</si>
  <si>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</si>
  <si>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</si>
  <si>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</si>
  <si>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</si>
  <si>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</si>
  <si>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</si>
  <si>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</si>
  <si>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</si>
  <si>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</si>
  <si>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</si>
  <si>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</si>
  <si>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</si>
  <si>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</si>
  <si>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</si>
  <si>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32244</t>
  </si>
  <si>
    <t>Ostali materijal i dijelovi za tekuće i investicijsko održavanje</t>
  </si>
  <si>
    <t>32251</t>
  </si>
  <si>
    <t>Sitni inventar</t>
  </si>
  <si>
    <t>32271</t>
  </si>
  <si>
    <t>Službena, radna i zaštitna odjeća i obuća</t>
  </si>
  <si>
    <t>32311</t>
  </si>
  <si>
    <t>Usluge telefona, telefaksa</t>
  </si>
  <si>
    <t>32313</t>
  </si>
  <si>
    <t>Poštarina (pisma, tiskanice i sl.)</t>
  </si>
  <si>
    <t>Usluge tekućeg i investicijskog održavanja građevinskih objekata</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</si>
  <si>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</si>
  <si>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</si>
  <si>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</si>
  <si>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</si>
  <si>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</si>
  <si>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</si>
  <si>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</si>
  <si>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</si>
  <si>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</si>
  <si>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</si>
  <si>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</si>
  <si>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</si>
  <si>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32353</t>
  </si>
  <si>
    <t>Zakupnine i najamnine za opremu</t>
  </si>
  <si>
    <t>32361</t>
  </si>
  <si>
    <t>Obvezni i preventivni zdravstveni pregledi zaposlenika</t>
  </si>
  <si>
    <t>32363</t>
  </si>
  <si>
    <t>Laboratorijske usluge</t>
  </si>
  <si>
    <t>32372</t>
  </si>
  <si>
    <t>Ugovori o djelu</t>
  </si>
  <si>
    <t>32389</t>
  </si>
  <si>
    <t>Ostale računalne usluge</t>
  </si>
  <si>
    <t>32393</t>
  </si>
  <si>
    <t>Uređenje prostora</t>
  </si>
  <si>
    <t>32399</t>
  </si>
  <si>
    <t>Ostale nespomenute usluge</t>
  </si>
  <si>
    <t>32922</t>
  </si>
  <si>
    <t>Premije osiguranja ostale imovine</t>
  </si>
  <si>
    <t>32931</t>
  </si>
  <si>
    <t>Reprezentacija</t>
  </si>
  <si>
    <t>32941</t>
  </si>
  <si>
    <t>Tuzemne članarine</t>
  </si>
  <si>
    <t>32999</t>
  </si>
  <si>
    <t>Ostali nespomenuti rashodi poslovanja</t>
  </si>
  <si>
    <t>34311</t>
  </si>
  <si>
    <t>Usluge banaka</t>
  </si>
  <si>
    <t>34349</t>
  </si>
  <si>
    <t>Ostali nespomenuti financijski rashodi</t>
  </si>
  <si>
    <t>42126</t>
  </si>
  <si>
    <t>Sportske dvorane i rekreacijski objekti</t>
  </si>
  <si>
    <t>42211</t>
  </si>
  <si>
    <t>Računala i računalna oprema</t>
  </si>
  <si>
    <t>42273</t>
  </si>
  <si>
    <t>Oprema</t>
  </si>
  <si>
    <t>42411</t>
  </si>
  <si>
    <t>Knjige</t>
  </si>
  <si>
    <t>45111</t>
  </si>
  <si>
    <t>Dodatna ulaganja na građevinskim objektima</t>
  </si>
  <si>
    <t>300502 RASHODI IZNAD ZAKONSKOG STANDARDA</t>
  </si>
  <si>
    <t>32224</t>
  </si>
  <si>
    <t>Namirnice</t>
  </si>
  <si>
    <t>21 - VLASTITI PRIHODI - OSNOVNA ŠKOLA VLADIMIR NAZOR</t>
  </si>
  <si>
    <t>31 - PRIHODI PO POSEBNIM PROPISIMA - OSNOVNA ŠKOLA VLADIMIR NAZOR</t>
  </si>
  <si>
    <t>42 - PRIHODI IZ DRUGIH PRORAČUNA TE OSTALIH SUBJEKATA UNUTAR OPĆEG PRORAČUNA - OSNOVNA ŠKOLA VLADIMIR NAZOR</t>
  </si>
  <si>
    <t>ZAŠTITA I PROMICANJE PRAVA I INTERESA OSOBA S INVALIDITETOM</t>
  </si>
  <si>
    <t>302204 POMOZIMO JEDNI DRUGIMA II</t>
  </si>
  <si>
    <t>44 - POMOĆI PRORAČUNSKIM KORISNICIMA TEMELJEM PRIJENOSA SREDSTAVA EU</t>
  </si>
  <si>
    <t>31111</t>
  </si>
  <si>
    <t>Plaće za zaposlene</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</si>
  <si>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</si>
  <si>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</si>
  <si>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</si>
  <si>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</si>
  <si>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</si>
  <si>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</si>
  <si>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</si>
  <si>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</si>
  <si>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30020 OSNOVNO I SREDNJOŠKOLSKO OBRAZOVANJE</t>
  </si>
  <si>
    <t>30070 ZAŠTITA I PROMICANJE PRAVA I INTERESA OSOBA S INVALIDITETOM</t>
  </si>
  <si>
    <t>OSNOVNA ŠKOLA VLADIMIR NAZOR KRIŽEVCI</t>
  </si>
  <si>
    <t>KONTO</t>
  </si>
  <si>
    <t>PLAN</t>
  </si>
  <si>
    <t>REBALANS</t>
  </si>
  <si>
    <t>NOVI PLAN</t>
  </si>
  <si>
    <t>Izmjene i dopune financijskog plana za 2017. godinu - RASHODI</t>
  </si>
  <si>
    <t>Voditelj računovodstva:</t>
  </si>
  <si>
    <t>______________________</t>
  </si>
  <si>
    <t>Odgovorna osoba:</t>
  </si>
  <si>
    <t>M.P.</t>
  </si>
  <si>
    <t>Gordana Lončarić</t>
  </si>
  <si>
    <t>Igor Brkić</t>
  </si>
  <si>
    <t>Izmjene i dopune financijskog plana za 2017. godinu - PRIHODI</t>
  </si>
  <si>
    <t>Prihodi od pruženih usluga</t>
  </si>
  <si>
    <t>Sufinanciranje cijene usluge, participacije i slično</t>
  </si>
  <si>
    <t>Tekuće pomoći proračunskim korisnicima iz proračuna JLP(R)S koji im nije nadležan</t>
  </si>
  <si>
    <t>Izmjene i dopune financijskog plana za 2017. godinu - OBRAZLOŽENJE</t>
  </si>
  <si>
    <t>Obrazloženje izmjena i dopuna plana prihoda</t>
  </si>
  <si>
    <t>Obrazloženje izmjena i dopuna plana rashoda</t>
  </si>
  <si>
    <t>Prihodi od prodanih proizvoda</t>
  </si>
  <si>
    <t>Tekuće pomoći iz državnog proračuna temeljem prijenosa EU sredstava</t>
  </si>
  <si>
    <t>Tekuće donacije od fizičkih osoba</t>
  </si>
  <si>
    <t>Tekuće donacije od trgovačkih društava</t>
  </si>
  <si>
    <t xml:space="preserve">Tekuće donacije od neprofitnih organizacija </t>
  </si>
  <si>
    <t>Ostali stambeni objekti</t>
  </si>
  <si>
    <t>45 - POMOĆI EU PRORAČUNSKIM KORISNICIMA - OSNOVNA ŠKOLA VLADIMIR NAZOR</t>
  </si>
  <si>
    <t>51 - DONACIJE - OSNOVNA ŠKOLA VLADIMIR NAZOR</t>
  </si>
  <si>
    <t>61 - PRIHODI OD PRODAJE IMOVINE  - OSNOVNA ŠKOLA VLADIMIR NAZOR</t>
  </si>
  <si>
    <t>Tekuće pomoći od HZMO-a, HZZ-a i HZZO-a</t>
  </si>
  <si>
    <t>Tekuće pomoći iz državnog proračuna proračunskim korisnicima proračuna JLP(R) S</t>
  </si>
  <si>
    <t>61 - PRIHODI OD PRODAJE IMOVINE - OSNOVNA ŠKOLA VLADIMIR NAZOR</t>
  </si>
  <si>
    <t>300403 ŠKOLSKA SHEMA</t>
  </si>
  <si>
    <t>45 - POMOĆI EU PRORAČUNSKIM KORISNICIMA</t>
  </si>
  <si>
    <t>302205 POMOZIMO JEDNI DRUGIMA III (2017.-2018.)</t>
  </si>
  <si>
    <t>300505 PROJEKT ERASMUS +</t>
  </si>
  <si>
    <t>Naknada za smještaj na službenom putu u inozemstvu</t>
  </si>
  <si>
    <t>Naknada za prijevoz na službenom putu u inozemstvu</t>
  </si>
  <si>
    <t>Naknade za prijevoz na službenom putu</t>
  </si>
  <si>
    <t>Ostali materijali za potrebe redovnog poslovanja</t>
  </si>
  <si>
    <t>Troškovi protokola</t>
  </si>
  <si>
    <t>Naknada za prijevoz na službenom putu u zemlji</t>
  </si>
  <si>
    <t>300506 PROJEKT BICIKLOM U ŠKOLU</t>
  </si>
  <si>
    <t xml:space="preserve">51 - DONACIJE </t>
  </si>
  <si>
    <t>Materijal i dijelovi za tekuće  i investicijsko održavanje građevinskih objekata</t>
  </si>
  <si>
    <t>Promidžbeni materijal</t>
  </si>
  <si>
    <t>Naknade troškova osobama izvan radnog odnosa</t>
  </si>
  <si>
    <t>Ulaganja u računalni softver</t>
  </si>
  <si>
    <t>Naknada za prijevoz na posao i s posla</t>
  </si>
  <si>
    <t>Regres</t>
  </si>
  <si>
    <t>Ostali rashodi za zaposlene</t>
  </si>
  <si>
    <t>Ostali prihodi za posebne namjene</t>
  </si>
  <si>
    <t>Kapitalne pomoći iz državnog proračuna proračunskim korisnicima JLP</t>
  </si>
  <si>
    <t>Vlastiti prihodi  podijeljeni su na prihode od prodanih prozvoda i prihode od pruženih usluga.   Prihodi po posebnim propisima  podijeljeni su  na sufinanciranje cijene usluge i ostale prihode za posebne namjene. Kod prihoda iz drugih proračuna, te ostalih subjekata unutar općeg proračuna dodane su tekuće  pomoći iz državnog proračuna, tekuće pomoći od HZZ-a za stručna usavršavanja, te kapitalne pomoći iz državnog proračuna za knjige u knjižnicama. Dodan je izvor 45- pomoći EU proračunskim korisnicima,  za projekt Erasmus + i Shema školskog voća i mlijeka. Dodan je izvor 51- Donacije od fizičkih osoba, trgovačkih društava i neprofitnih organizaija, koje smo ostvarili od roditelja, turističkih agencija,trgovačkih društava, zaklade Zamah i HŠSS. Dodan je izvor 61- Prihodi od prodaje imovine ostvareni od prodanih stanova koji su bili u vlasništu škole.</t>
  </si>
  <si>
    <t xml:space="preserve"> </t>
  </si>
  <si>
    <t>Izvor 11 - dodatni udio</t>
  </si>
  <si>
    <t>Izvor 43</t>
  </si>
  <si>
    <t>Izvor 11 - iznad standarda</t>
  </si>
  <si>
    <t>Izvor 21</t>
  </si>
  <si>
    <t>Izvor 31</t>
  </si>
  <si>
    <t>Izvor 42</t>
  </si>
  <si>
    <t>Izvor 44</t>
  </si>
  <si>
    <t>Izvor 45</t>
  </si>
  <si>
    <t>Izvor 51</t>
  </si>
  <si>
    <t>Izvor 61</t>
  </si>
  <si>
    <t>Ukupno</t>
  </si>
  <si>
    <t>Uravnoteženje vlastitih i namjenskih izvora - novi plan</t>
  </si>
  <si>
    <t>Preneseni rezultat 2016.</t>
  </si>
  <si>
    <t>2017.</t>
  </si>
  <si>
    <t>Prihodi</t>
  </si>
  <si>
    <t>Rashodi</t>
  </si>
  <si>
    <t>Razlika</t>
  </si>
  <si>
    <t>21 Vlastiti prihodi</t>
  </si>
  <si>
    <t>31 Prihodi po posebnim propisima</t>
  </si>
  <si>
    <t>42 Prihodi iz drugih proračuna</t>
  </si>
  <si>
    <t>45 Pomoći EU korisnicima</t>
  </si>
  <si>
    <t>51 Donacije</t>
  </si>
  <si>
    <t>61 Prihodi od prodaje imovine</t>
  </si>
  <si>
    <t>Usluge tekućeg i investicijskog održavanja postrojenja i opreme</t>
  </si>
  <si>
    <t>Rashodi za prijevoz učenika  iz Općih prihoda od ustupljenog dijela poreza na dohodak povećani su za 12.060 kn.Rashodi iz pomoći izravnanja za decentralizirane funkcije smanjeni su ukupno za 33.244 kn kako bi se uskladili sa Odlukom o kriterijima za 2017. godinu. Naknade troškova zaposlenima povećane su zbog potrebe obaveznih stručnih usavršavanja zaposlenih. Smanjena je stavka potrošnje plina, a povećan uredski materijal, materijal i sredstva za čišćenje, ostali materijalni za potrebe redovnog poslovanja i sitni inventar. Kod rashoda za usluge povećana je stavka prijevoza učenika, deratizacija, dimnjačarske usluge, a smanjena stavka usluga tekućeg i investicijskog održavanja i računalne usluge. Kod ostalih nespomenutih rashoda poslovanja smanjena je stavka premija osiguranja ostale imovine, jer nije sklopljena  polica osiguranja imovine i ostali nespomenuti rashodi poslovanja, a uvedena je stavka troškovi protokola. Kod rashoda iznad zakonskog standarda izvor 11 - dodane su stavke  nagrade  uspješnim učenicima u iznosu 2.500 kn koje su djeca dobila od Grada i darovi Sv. NIkole koje će Grad dodijeliti učenicima nižih razreda u iznosu od 7.000 kn. Vlastiti rashodi razvrstani su na više različitih troškova, umjesto ostalih nespomenutih rashoda.  Rashodi koji se financiraju iz drugih proračuna - dodane su naknade troškova osobama na stručnom usavršavanju koje smo zaposlili preko HZZ-a, te knjige u knjižnicama za koje smo dobili sredstva iz državnog proračuna.  Kod izvora donacija dodane su stavke prema namjenama koje su odredili donatori (dnevnice, prijevoz, mape, listići, sitni inventar, oprema isl.) Kod prihoda od prodaje imovine dodane su stavke   ulaganja u  računalni softver i ostali materijali za tekuće i investicijko održavanje. Također su dodani rashodi za projekte Erasmus +, Školska shema voća i mlijeka i Biciklom u školu za koje osvarujemo prihode od Agencije za mobilnost i programe EU, Ministarsva poljoprivrede i Regionalne zaklade Zamah.</t>
  </si>
  <si>
    <t>Izvor</t>
  </si>
  <si>
    <t>erasmus,
šema</t>
  </si>
  <si>
    <t>zamah, 
hšss,zsu</t>
  </si>
  <si>
    <t>Tekući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</si>
</sst>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n_-;\-* #,##0.00\ _k_n_-;_-* &quot;-&quot;??\ _k_n_-;_-@_-"/>
  </numFmts>
  <fonts count="20" x14ac:knownFonts="1">
    <font>
      <sz val="11"/>
      <color theme="1"/>
      <name val="Calibri"/>
      <family val="2"/>
      <charset val="238"/>
      <scheme val="minor"/>
    </font>
    <font>
      <sz val="10"/>
      <color indexed="8"/>
      <name val="Arial"/>
      <family val="2"/>
      <charset val="238"/>
    </font>
    <font>
      <sz val="10.5"/>
      <name val="Calibri"/>
      <family val="2"/>
      <charset val="238"/>
      <scheme val="minor"/>
    </font>
    <font>
      <sz val="10"/>
      <color indexed="8"/>
      <name val="Arial"/>
      <family val="2"/>
      <charset val="238"/>
    </font>
    <font>
      <sz val="11"/>
      <color theme="1"/>
      <name val="Calibri"/>
      <family val="2"/>
      <charset val="238"/>
      <scheme val="minor"/>
    </font>
    <font>
      <b/>
      <sz val="12"/>
      <name val="Calibri"/>
      <family val="2"/>
      <charset val="238"/>
      <scheme val="minor"/>
    </font>
    <font>
      <sz val="10.5"/>
      <color theme="1"/>
      <name val="Calibri"/>
      <family val="2"/>
      <charset val="238"/>
      <scheme val="minor"/>
    </font>
    <font>
      <sz val="10.5"/>
      <name val="Calibri"/>
      <family val="2"/>
      <charset val="238"/>
      <scheme val="minor"/>
    </font>
    <font>
      <b/>
      <sz val="10.5"/>
      <color rgb="FFFF0000"/>
      <name val="Calibri"/>
      <family val="2"/>
      <charset val="238"/>
      <scheme val="minor"/>
    </font>
    <font>
      <b/>
      <sz val="10.5"/>
      <name val="Calibri"/>
      <family val="2"/>
      <charset val="238"/>
      <scheme val="minor"/>
    </font>
    <font>
      <b/>
      <sz val="12"/>
      <name val="Calibri"/>
      <family val="2"/>
      <charset val="238"/>
      <scheme val="minor"/>
    </font>
    <font>
      <sz val="10.5"/>
      <color theme="1"/>
      <name val="Calibri"/>
      <family val="2"/>
      <charset val="238"/>
      <scheme val="minor"/>
    </font>
    <font>
      <sz val="10.5"/>
      <name val="Calibri"/>
      <family val="2"/>
      <charset val="238"/>
      <scheme val="minor"/>
    </font>
    <font>
      <b/>
      <sz val="10.5"/>
      <color rgb="FFFF0000"/>
      <name val="Calibri"/>
      <family val="2"/>
      <charset val="238"/>
      <scheme val="minor"/>
    </font>
    <font>
      <b/>
      <sz val="10.5"/>
      <name val="Calibri"/>
      <family val="2"/>
      <charset val="238"/>
      <scheme val="minor"/>
    </font>
    <font>
      <b/>
      <sz val="12"/>
      <name val="Calibri"/>
      <family val="2"/>
      <charset val="238"/>
      <scheme val="minor"/>
    </font>
    <font>
      <sz val="10.5"/>
      <name val="Calibri"/>
      <family val="2"/>
      <charset val="238"/>
      <scheme val="minor"/>
    </font>
    <font>
      <b/>
      <sz val="10.5"/>
      <name val="Calibri"/>
      <family val="2"/>
      <charset val="238"/>
      <scheme val="minor"/>
    </font>
    <font>
      <b/>
      <sz val="10.5"/>
      <color theme="1"/>
      <name val="Calibri"/>
      <family val="2"/>
      <charset val="238"/>
      <scheme val="minor"/>
    </font>
    <font>
      <b/>
      <sz val="12"/>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alignment vertical="top"/>
    </xf>
    <xf numFmtId="0" fontId="1" fillId="0" borderId="0">
      <alignment vertical="top"/>
    </xf>
    <xf numFmtId="0" fontId="3" fillId="0" borderId="0">
      <alignment vertical="top"/>
    </xf>
    <xf numFmtId="0" fontId="3" fillId="0" borderId="0">
      <alignment vertical="top"/>
    </xf>
    <xf numFmtId="43" fontId="4" fillId="0" borderId="0" applyFont="0" applyFill="0" applyBorder="0" applyAlignment="0" applyProtection="0"/>
  </cellStyleXfs>
  <cellXfs count="184">
    <xf numFmtId="0" fontId="0" fillId="0" borderId="0" xfId="0"/>
    <xf numFmtId="0" fontId="6" fillId="0" borderId="0" xfId="0" applyFont="1" applyAlignment="1">
      <alignment vertical="center"/>
    </xf>
    <xf numFmtId="0" fontId="7" fillId="0" borderId="0" xfId="1" applyFont="1" applyFill="1" applyAlignment="1">
      <alignment vertical="center"/>
    </xf>
    <xf numFmtId="4" fontId="7" fillId="0" borderId="0" xfId="1" applyNumberFormat="1" applyFont="1" applyFill="1" applyAlignment="1">
      <alignment vertical="center"/>
    </xf>
    <xf numFmtId="4" fontId="6" fillId="0" borderId="0" xfId="0" applyNumberFormat="1" applyFont="1" applyAlignment="1">
      <alignment vertical="center"/>
    </xf>
    <xf numFmtId="4" fontId="8" fillId="0" borderId="1" xfId="1" applyNumberFormat="1" applyFont="1" applyFill="1" applyBorder="1" applyAlignment="1">
      <alignment horizontal="center" vertical="center"/>
    </xf>
    <xf numFmtId="4" fontId="8" fillId="0" borderId="1" xfId="0" applyNumberFormat="1" applyFont="1" applyBorder="1" applyAlignment="1">
      <alignment horizontal="center" vertical="center"/>
    </xf>
    <xf numFmtId="4" fontId="9" fillId="0" borderId="1" xfId="2" applyNumberFormat="1" applyFont="1" applyFill="1" applyBorder="1" applyAlignment="1">
      <alignment horizontal="right" vertical="center"/>
    </xf>
    <xf numFmtId="4" fontId="9" fillId="2" borderId="1" xfId="2" applyNumberFormat="1" applyFont="1" applyFill="1" applyBorder="1" applyAlignment="1">
      <alignment horizontal="right" vertical="center"/>
    </xf>
    <xf numFmtId="0" fontId="7" fillId="6" borderId="1" xfId="5" applyNumberFormat="1" applyFont="1" applyFill="1" applyBorder="1" applyAlignment="1">
      <alignment horizontal="center" vertical="center" wrapText="1"/>
    </xf>
    <xf numFmtId="4" fontId="7" fillId="0" borderId="1" xfId="2" applyNumberFormat="1" applyFont="1" applyFill="1" applyBorder="1" applyAlignment="1">
      <alignment horizontal="right" vertical="center"/>
    </xf>
    <xf numFmtId="0" fontId="7" fillId="0" borderId="1" xfId="5" applyNumberFormat="1" applyFont="1" applyFill="1" applyBorder="1" applyAlignment="1">
      <alignment horizontal="center" vertical="center" wrapText="1"/>
    </xf>
    <xf numFmtId="0" fontId="7" fillId="0" borderId="1" xfId="2" applyFont="1" applyFill="1" applyBorder="1" applyAlignment="1">
      <alignment horizontal="left" vertical="center" wrapText="1" readingOrder="1"/>
    </xf>
    <xf numFmtId="4" fontId="6" fillId="0" borderId="1" xfId="0" applyNumberFormat="1" applyFont="1" applyBorder="1" applyAlignment="1">
      <alignment vertical="center"/>
    </xf>
    <xf numFmtId="0" fontId="7" fillId="6" borderId="1" xfId="3" applyFont="1" applyFill="1" applyBorder="1" applyAlignment="1">
      <alignment horizontal="left" vertical="center" wrapText="1"/>
    </xf>
    <xf numFmtId="4" fontId="9" fillId="2" borderId="1" xfId="5" applyNumberFormat="1" applyFont="1" applyFill="1" applyBorder="1" applyAlignment="1">
      <alignment horizontal="right" vertical="center"/>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0" fontId="7" fillId="0" borderId="1" xfId="3" applyFont="1" applyFill="1" applyBorder="1" applyAlignment="1">
      <alignment horizontal="center" vertical="center" wrapText="1"/>
    </xf>
    <xf numFmtId="0" fontId="7" fillId="6" borderId="1" xfId="3" applyFont="1" applyFill="1" applyBorder="1" applyAlignment="1">
      <alignment horizontal="center" vertical="center"/>
    </xf>
    <xf numFmtId="0" fontId="7" fillId="0" borderId="1" xfId="3" applyFont="1" applyFill="1" applyBorder="1" applyAlignment="1">
      <alignment horizontal="left" vertical="center" wrapText="1" readingOrder="1"/>
    </xf>
    <xf numFmtId="0" fontId="7" fillId="0" borderId="0" xfId="2" applyFont="1" applyFill="1" applyBorder="1" applyAlignment="1">
      <alignment horizontal="left" vertical="center" wrapText="1" readingOrder="1"/>
    </xf>
    <xf numFmtId="4" fontId="7" fillId="0" borderId="0" xfId="2" applyNumberFormat="1" applyFont="1" applyFill="1" applyBorder="1" applyAlignment="1">
      <alignment horizontal="right" vertical="center"/>
    </xf>
    <xf numFmtId="4" fontId="6" fillId="0" borderId="0"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4" fontId="7" fillId="0" borderId="0" xfId="0" applyNumberFormat="1" applyFont="1" applyBorder="1" applyAlignment="1">
      <alignment vertical="center"/>
    </xf>
    <xf numFmtId="0" fontId="11" fillId="0" borderId="0" xfId="0" applyFont="1" applyAlignment="1">
      <alignment vertical="center"/>
    </xf>
    <xf numFmtId="4" fontId="11" fillId="0" borderId="0" xfId="0" applyNumberFormat="1" applyFont="1" applyAlignment="1">
      <alignment vertical="center"/>
    </xf>
    <xf numFmtId="4" fontId="13" fillId="0" borderId="1" xfId="1" applyNumberFormat="1" applyFont="1" applyFill="1" applyBorder="1" applyAlignment="1">
      <alignment horizontal="center" vertical="center"/>
    </xf>
    <xf numFmtId="4" fontId="13" fillId="0" borderId="1" xfId="0" applyNumberFormat="1" applyFont="1" applyBorder="1" applyAlignment="1">
      <alignment horizontal="center" vertical="center"/>
    </xf>
    <xf numFmtId="4" fontId="14" fillId="0" borderId="1" xfId="2" applyNumberFormat="1" applyFont="1" applyFill="1" applyBorder="1" applyAlignment="1">
      <alignment horizontal="right" vertical="center"/>
    </xf>
    <xf numFmtId="4" fontId="14" fillId="4" borderId="1" xfId="2" applyNumberFormat="1" applyFont="1" applyFill="1" applyBorder="1" applyAlignment="1">
      <alignment vertical="center" wrapText="1" readingOrder="1"/>
    </xf>
    <xf numFmtId="4" fontId="14" fillId="5" borderId="1" xfId="2" applyNumberFormat="1" applyFont="1" applyFill="1" applyBorder="1" applyAlignment="1">
      <alignment horizontal="right" vertical="center"/>
    </xf>
    <xf numFmtId="4" fontId="14" fillId="3" borderId="1" xfId="2" applyNumberFormat="1" applyFont="1" applyFill="1" applyBorder="1" applyAlignment="1">
      <alignment horizontal="right" vertical="center"/>
    </xf>
    <xf numFmtId="4" fontId="14" fillId="2" borderId="1" xfId="2" applyNumberFormat="1" applyFont="1" applyFill="1" applyBorder="1" applyAlignment="1">
      <alignment horizontal="right" vertical="center"/>
    </xf>
    <xf numFmtId="4" fontId="12" fillId="0" borderId="1" xfId="2" applyNumberFormat="1" applyFont="1" applyFill="1" applyBorder="1" applyAlignment="1">
      <alignment horizontal="right" vertical="center"/>
    </xf>
    <xf numFmtId="4" fontId="11" fillId="0" borderId="1" xfId="0" applyNumberFormat="1" applyFont="1" applyBorder="1" applyAlignment="1">
      <alignment vertical="center"/>
    </xf>
    <xf numFmtId="0" fontId="12" fillId="6" borderId="1" xfId="2" applyFont="1" applyFill="1" applyBorder="1" applyAlignment="1">
      <alignment horizontal="left" vertical="center" wrapText="1" readingOrder="1"/>
    </xf>
    <xf numFmtId="4" fontId="14" fillId="6" borderId="1" xfId="2" applyNumberFormat="1" applyFont="1" applyFill="1" applyBorder="1" applyAlignment="1">
      <alignment horizontal="right" vertical="center"/>
    </xf>
    <xf numFmtId="4" fontId="12" fillId="6" borderId="1" xfId="2" applyNumberFormat="1" applyFont="1" applyFill="1" applyBorder="1" applyAlignment="1">
      <alignment horizontal="right" vertical="center"/>
    </xf>
    <xf numFmtId="4" fontId="14" fillId="3" borderId="1" xfId="5" applyNumberFormat="1" applyFont="1" applyFill="1" applyBorder="1" applyAlignment="1">
      <alignment horizontal="right" vertical="center"/>
    </xf>
    <xf numFmtId="0" fontId="11" fillId="0" borderId="0" xfId="0" applyFont="1" applyAlignment="1">
      <alignment vertical="top"/>
    </xf>
    <xf numFmtId="4" fontId="14" fillId="2" borderId="1" xfId="5" applyNumberFormat="1" applyFont="1" applyFill="1" applyBorder="1" applyAlignment="1">
      <alignment horizontal="right" vertical="center"/>
    </xf>
    <xf numFmtId="0" fontId="12" fillId="0" borderId="1" xfId="5" applyNumberFormat="1" applyFont="1" applyFill="1" applyBorder="1" applyAlignment="1">
      <alignment horizontal="left" vertical="center" wrapText="1"/>
    </xf>
    <xf numFmtId="4" fontId="12" fillId="0" borderId="1" xfId="5"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0" fontId="11" fillId="0" borderId="0" xfId="0" applyFont="1" applyAlignment="1">
      <alignment vertical="center" wrapText="1"/>
    </xf>
    <xf numFmtId="4" fontId="12" fillId="3" borderId="1" xfId="5" applyNumberFormat="1" applyFont="1" applyFill="1" applyBorder="1" applyAlignment="1">
      <alignment horizontal="right" vertical="center"/>
    </xf>
    <xf numFmtId="4" fontId="14" fillId="3" borderId="1" xfId="0" applyNumberFormat="1" applyFont="1" applyFill="1" applyBorder="1" applyAlignment="1">
      <alignment horizontal="right" vertical="center"/>
    </xf>
    <xf numFmtId="0" fontId="12" fillId="6" borderId="1" xfId="5" applyNumberFormat="1" applyFont="1" applyFill="1" applyBorder="1" applyAlignment="1">
      <alignment horizontal="left" vertical="center" wrapText="1"/>
    </xf>
    <xf numFmtId="4" fontId="12" fillId="6" borderId="1" xfId="5" applyNumberFormat="1" applyFont="1" applyFill="1" applyBorder="1" applyAlignment="1">
      <alignment horizontal="right" vertical="center"/>
    </xf>
    <xf numFmtId="4" fontId="12" fillId="6" borderId="1" xfId="0" applyNumberFormat="1" applyFont="1" applyFill="1" applyBorder="1" applyAlignment="1">
      <alignment horizontal="right" vertical="center"/>
    </xf>
    <xf numFmtId="0" fontId="12" fillId="0" borderId="0" xfId="0" applyFont="1" applyBorder="1" applyAlignment="1">
      <alignment vertical="center"/>
    </xf>
    <xf numFmtId="4" fontId="12" fillId="0" borderId="0" xfId="0" applyNumberFormat="1" applyFont="1" applyBorder="1" applyAlignment="1">
      <alignment vertical="center"/>
    </xf>
    <xf numFmtId="0" fontId="16" fillId="0" borderId="0" xfId="0" applyFont="1"/>
    <xf numFmtId="0" fontId="16" fillId="0" borderId="0" xfId="4" applyFont="1" applyFill="1" applyAlignment="1">
      <alignment horizontal="center" vertical="top"/>
    </xf>
    <xf numFmtId="0" fontId="16" fillId="0" borderId="0" xfId="0" applyFont="1" applyAlignment="1"/>
    <xf numFmtId="0" fontId="16" fillId="0" borderId="0" xfId="0" applyFont="1" applyAlignment="1">
      <alignment horizontal="center"/>
    </xf>
    <xf numFmtId="4" fontId="16" fillId="0" borderId="0" xfId="0" applyNumberFormat="1" applyFont="1"/>
    <xf numFmtId="0" fontId="16" fillId="0" borderId="0" xfId="0" applyFont="1" applyBorder="1" applyAlignment="1">
      <alignment vertical="center"/>
    </xf>
    <xf numFmtId="4" fontId="16" fillId="0" borderId="0" xfId="0" applyNumberFormat="1" applyFont="1" applyBorder="1" applyAlignment="1">
      <alignment vertical="center"/>
    </xf>
    <xf numFmtId="0" fontId="16" fillId="0" borderId="0" xfId="0" applyFont="1" applyBorder="1" applyAlignment="1">
      <alignment horizontal="center" vertical="center"/>
    </xf>
    <xf numFmtId="0" fontId="16" fillId="0" borderId="0" xfId="0" applyFont="1" applyBorder="1"/>
    <xf numFmtId="4" fontId="16" fillId="0" borderId="0" xfId="0" applyNumberFormat="1" applyFont="1" applyBorder="1"/>
    <xf numFmtId="0" fontId="6" fillId="0" borderId="0" xfId="0" applyFont="1" applyAlignment="1">
      <alignment horizontal="center" vertical="center"/>
    </xf>
    <xf numFmtId="0" fontId="18" fillId="2" borderId="0" xfId="0" applyFont="1" applyFill="1" applyBorder="1" applyAlignment="1">
      <alignment horizontal="center" vertical="center"/>
    </xf>
    <xf numFmtId="0" fontId="18" fillId="2" borderId="9" xfId="0" applyFont="1" applyFill="1" applyBorder="1" applyAlignment="1">
      <alignment horizontal="center" vertical="center"/>
    </xf>
    <xf numFmtId="0" fontId="6" fillId="0" borderId="12" xfId="0" applyFont="1" applyBorder="1" applyAlignment="1">
      <alignment horizontal="left" vertical="center" wrapText="1"/>
    </xf>
    <xf numFmtId="4" fontId="6" fillId="0" borderId="5" xfId="0" applyNumberFormat="1" applyFont="1" applyFill="1" applyBorder="1" applyAlignment="1">
      <alignment horizontal="right" vertical="center"/>
    </xf>
    <xf numFmtId="4" fontId="2" fillId="0" borderId="6" xfId="0" applyNumberFormat="1" applyFont="1" applyFill="1" applyBorder="1" applyAlignment="1">
      <alignment horizontal="right" vertical="center"/>
    </xf>
    <xf numFmtId="4" fontId="6" fillId="0" borderId="6" xfId="0" applyNumberFormat="1" applyFont="1" applyFill="1" applyBorder="1" applyAlignment="1">
      <alignment horizontal="right" vertical="center"/>
    </xf>
    <xf numFmtId="4" fontId="6" fillId="0" borderId="7"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9" xfId="0" applyNumberFormat="1" applyFont="1" applyFill="1" applyBorder="1" applyAlignment="1">
      <alignment horizontal="right" vertical="center"/>
    </xf>
    <xf numFmtId="0" fontId="18" fillId="8" borderId="2"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4" fontId="6" fillId="0" borderId="8" xfId="0" applyNumberFormat="1" applyFont="1" applyBorder="1" applyAlignment="1">
      <alignment horizontal="right" vertical="center"/>
    </xf>
    <xf numFmtId="4" fontId="6" fillId="0" borderId="0" xfId="0" applyNumberFormat="1" applyFont="1" applyBorder="1" applyAlignment="1">
      <alignment horizontal="right" vertical="center"/>
    </xf>
    <xf numFmtId="4" fontId="18" fillId="8" borderId="2" xfId="0" applyNumberFormat="1" applyFont="1" applyFill="1" applyBorder="1" applyAlignment="1">
      <alignment horizontal="right" vertical="center"/>
    </xf>
    <xf numFmtId="4" fontId="18" fillId="8" borderId="3" xfId="0" applyNumberFormat="1" applyFont="1" applyFill="1" applyBorder="1" applyAlignment="1">
      <alignment horizontal="right" vertical="center"/>
    </xf>
    <xf numFmtId="4" fontId="18" fillId="8" borderId="4" xfId="0" applyNumberFormat="1" applyFont="1" applyFill="1" applyBorder="1" applyAlignment="1">
      <alignment horizontal="right" vertical="center"/>
    </xf>
    <xf numFmtId="0" fontId="9" fillId="2" borderId="1" xfId="2" applyFont="1" applyFill="1" applyBorder="1" applyAlignment="1">
      <alignment horizontal="left" vertical="center" wrapText="1" readingOrder="1"/>
    </xf>
    <xf numFmtId="0" fontId="12" fillId="0" borderId="1" xfId="2" applyFont="1" applyFill="1" applyBorder="1" applyAlignment="1">
      <alignment horizontal="left" vertical="center" wrapText="1" readingOrder="1"/>
    </xf>
    <xf numFmtId="0" fontId="14" fillId="3" borderId="1" xfId="5" applyNumberFormat="1" applyFont="1" applyFill="1" applyBorder="1" applyAlignment="1">
      <alignment horizontal="left" vertical="center" wrapText="1"/>
    </xf>
    <xf numFmtId="0" fontId="14" fillId="2" borderId="1" xfId="5" applyNumberFormat="1" applyFont="1" applyFill="1" applyBorder="1" applyAlignment="1">
      <alignment horizontal="left" vertical="center" wrapText="1"/>
    </xf>
    <xf numFmtId="0" fontId="14" fillId="3" borderId="1" xfId="2" applyFont="1" applyFill="1" applyBorder="1" applyAlignment="1">
      <alignment horizontal="left" vertical="center" wrapText="1" readingOrder="1"/>
    </xf>
    <xf numFmtId="0" fontId="14" fillId="2" borderId="1" xfId="2" applyFont="1" applyFill="1" applyBorder="1" applyAlignment="1">
      <alignment horizontal="left" vertical="center" wrapText="1" readingOrder="1"/>
    </xf>
    <xf numFmtId="0" fontId="14" fillId="4" borderId="1" xfId="2" applyFont="1" applyFill="1" applyBorder="1" applyAlignment="1">
      <alignment horizontal="left" vertical="center" wrapText="1" readingOrder="1"/>
    </xf>
    <xf numFmtId="0" fontId="14" fillId="5" borderId="1" xfId="2" applyFont="1" applyFill="1" applyBorder="1" applyAlignment="1">
      <alignment horizontal="left" vertical="center" wrapText="1" readingOrder="1"/>
    </xf>
    <xf numFmtId="0" fontId="12" fillId="0" borderId="0" xfId="0" applyFont="1" applyBorder="1" applyAlignment="1">
      <alignment horizontal="center" vertical="center"/>
    </xf>
    <xf numFmtId="0" fontId="16" fillId="0" borderId="0" xfId="0" applyFont="1" applyBorder="1" applyAlignment="1">
      <alignment horizontal="center"/>
    </xf>
    <xf numFmtId="0" fontId="6" fillId="0" borderId="0" xfId="0" applyFont="1" applyAlignment="1">
      <alignment vertical="center" wrapText="1"/>
    </xf>
    <xf numFmtId="0" fontId="11" fillId="0" borderId="0" xfId="0" applyFont="1" applyFill="1" applyBorder="1" applyAlignment="1">
      <alignment vertical="center"/>
    </xf>
    <xf numFmtId="0" fontId="9" fillId="0" borderId="0" xfId="0" applyFont="1" applyFill="1" applyBorder="1" applyAlignment="1">
      <alignment horizontal="center" vertical="center"/>
    </xf>
    <xf numFmtId="4" fontId="18" fillId="0" borderId="0" xfId="0" applyNumberFormat="1" applyFont="1" applyFill="1" applyBorder="1" applyAlignment="1">
      <alignment vertical="center"/>
    </xf>
    <xf numFmtId="0" fontId="12" fillId="0" borderId="0" xfId="2" applyFont="1" applyFill="1" applyBorder="1" applyAlignment="1">
      <alignment horizontal="left" vertical="center" wrapText="1" readingOrder="1"/>
    </xf>
    <xf numFmtId="4" fontId="12" fillId="0" borderId="0" xfId="2" applyNumberFormat="1" applyFont="1" applyFill="1" applyBorder="1" applyAlignment="1">
      <alignment horizontal="right" vertical="center"/>
    </xf>
    <xf numFmtId="4" fontId="11" fillId="0" borderId="0" xfId="0" applyNumberFormat="1" applyFont="1" applyBorder="1" applyAlignment="1">
      <alignment vertical="center"/>
    </xf>
    <xf numFmtId="4" fontId="18" fillId="7" borderId="1" xfId="0" applyNumberFormat="1" applyFont="1" applyFill="1" applyBorder="1" applyAlignment="1">
      <alignment vertical="center"/>
    </xf>
    <xf numFmtId="4" fontId="9" fillId="2" borderId="1" xfId="0" applyNumberFormat="1" applyFont="1" applyFill="1" applyBorder="1" applyAlignment="1">
      <alignment horizontal="right" vertical="center"/>
    </xf>
    <xf numFmtId="0" fontId="7" fillId="0" borderId="1" xfId="0" applyFont="1" applyFill="1" applyBorder="1" applyAlignment="1">
      <alignment vertical="center" wrapText="1"/>
    </xf>
    <xf numFmtId="0" fontId="9" fillId="2" borderId="2" xfId="5" applyNumberFormat="1" applyFont="1" applyFill="1" applyBorder="1" applyAlignment="1">
      <alignment horizontal="left" vertical="center" wrapText="1"/>
    </xf>
    <xf numFmtId="0" fontId="9" fillId="2" borderId="3" xfId="5" applyNumberFormat="1" applyFont="1" applyFill="1" applyBorder="1" applyAlignment="1">
      <alignment horizontal="left" vertical="center" wrapText="1"/>
    </xf>
    <xf numFmtId="0" fontId="9" fillId="2" borderId="4" xfId="5" applyNumberFormat="1"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2" fillId="0" borderId="2" xfId="2" applyFont="1" applyFill="1" applyBorder="1" applyAlignment="1">
      <alignment horizontal="left" vertical="center" wrapText="1" readingOrder="1"/>
    </xf>
    <xf numFmtId="0" fontId="7" fillId="0" borderId="3" xfId="2" applyFont="1" applyFill="1" applyBorder="1" applyAlignment="1">
      <alignment horizontal="left" vertical="center" wrapText="1" readingOrder="1"/>
    </xf>
    <xf numFmtId="0" fontId="7" fillId="0" borderId="4" xfId="2" applyFont="1" applyFill="1" applyBorder="1" applyAlignment="1">
      <alignment horizontal="left" vertical="center" wrapText="1" readingOrder="1"/>
    </xf>
    <xf numFmtId="0" fontId="7" fillId="0" borderId="2" xfId="2" applyFont="1" applyFill="1" applyBorder="1" applyAlignment="1">
      <alignment horizontal="left" vertical="center" wrapText="1" readingOrder="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5" fillId="0" borderId="0" xfId="2" applyFont="1" applyFill="1" applyAlignment="1">
      <alignment horizontal="center" vertical="center" wrapText="1" readingOrder="1"/>
    </xf>
    <xf numFmtId="0" fontId="5" fillId="0" borderId="0" xfId="3" applyFont="1" applyFill="1" applyAlignment="1">
      <alignment horizontal="center" vertical="center" wrapText="1" readingOrder="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9" fillId="0" borderId="2" xfId="2" applyFont="1" applyFill="1" applyBorder="1" applyAlignment="1">
      <alignment horizontal="center" vertical="center" wrapText="1" readingOrder="1"/>
    </xf>
    <xf numFmtId="0" fontId="9" fillId="0" borderId="3" xfId="2" applyFont="1" applyFill="1" applyBorder="1" applyAlignment="1">
      <alignment horizontal="center" vertical="center" wrapText="1" readingOrder="1"/>
    </xf>
    <xf numFmtId="0" fontId="9" fillId="0" borderId="4" xfId="2" applyFont="1" applyFill="1" applyBorder="1" applyAlignment="1">
      <alignment horizontal="center" vertical="center" wrapText="1" readingOrder="1"/>
    </xf>
    <xf numFmtId="0" fontId="7" fillId="0" borderId="2" xfId="5" applyNumberFormat="1" applyFont="1" applyFill="1" applyBorder="1" applyAlignment="1">
      <alignment horizontal="left" vertical="center" wrapText="1"/>
    </xf>
    <xf numFmtId="0" fontId="7" fillId="0" borderId="3" xfId="5" applyNumberFormat="1" applyFont="1" applyFill="1" applyBorder="1" applyAlignment="1">
      <alignment horizontal="left" vertical="center" wrapText="1"/>
    </xf>
    <xf numFmtId="0" fontId="7" fillId="0" borderId="4" xfId="5" applyNumberFormat="1" applyFont="1" applyFill="1" applyBorder="1" applyAlignment="1">
      <alignment horizontal="left" vertical="center" wrapText="1"/>
    </xf>
    <xf numFmtId="0" fontId="9" fillId="2" borderId="1" xfId="2" applyFont="1" applyFill="1" applyBorder="1" applyAlignment="1">
      <alignment horizontal="left" vertical="center" wrapText="1" readingOrder="1"/>
    </xf>
    <xf numFmtId="0" fontId="7" fillId="0" borderId="1" xfId="2" applyFont="1" applyFill="1" applyBorder="1" applyAlignment="1">
      <alignment horizontal="left" vertical="center" wrapText="1" readingOrder="1"/>
    </xf>
    <xf numFmtId="0" fontId="7" fillId="0" borderId="1" xfId="5" applyNumberFormat="1" applyFont="1" applyFill="1" applyBorder="1" applyAlignment="1">
      <alignment horizontal="left" vertical="center" wrapText="1"/>
    </xf>
    <xf numFmtId="4"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center"/>
    </xf>
    <xf numFmtId="0" fontId="12" fillId="0" borderId="1" xfId="2" applyFont="1" applyFill="1" applyBorder="1" applyAlignment="1">
      <alignment horizontal="left" vertical="center" wrapText="1" readingOrder="1"/>
    </xf>
    <xf numFmtId="0" fontId="12" fillId="6" borderId="1" xfId="2" applyFont="1" applyFill="1" applyBorder="1" applyAlignment="1">
      <alignment horizontal="left" vertical="center" wrapText="1" readingOrder="1"/>
    </xf>
    <xf numFmtId="0" fontId="14" fillId="3" borderId="1" xfId="2" applyFont="1" applyFill="1" applyBorder="1" applyAlignment="1">
      <alignment horizontal="left" vertical="center" wrapText="1" readingOrder="1"/>
    </xf>
    <xf numFmtId="0" fontId="14" fillId="2" borderId="1" xfId="2" applyFont="1" applyFill="1" applyBorder="1" applyAlignment="1">
      <alignment horizontal="left" vertical="center" wrapText="1" readingOrder="1"/>
    </xf>
    <xf numFmtId="0" fontId="14" fillId="3" borderId="1" xfId="5" applyNumberFormat="1" applyFont="1" applyFill="1" applyBorder="1" applyAlignment="1">
      <alignment horizontal="left" vertical="center" wrapText="1"/>
    </xf>
    <xf numFmtId="0" fontId="14" fillId="2" borderId="1" xfId="5" applyNumberFormat="1" applyFont="1" applyFill="1" applyBorder="1" applyAlignment="1">
      <alignment horizontal="left" vertical="center" wrapText="1"/>
    </xf>
    <xf numFmtId="0" fontId="12" fillId="0" borderId="1" xfId="5" applyNumberFormat="1" applyFont="1" applyFill="1" applyBorder="1" applyAlignment="1">
      <alignment horizontal="left" vertical="center" wrapText="1"/>
    </xf>
    <xf numFmtId="0" fontId="12" fillId="6" borderId="1" xfId="5" applyNumberFormat="1" applyFont="1" applyFill="1" applyBorder="1" applyAlignment="1">
      <alignment horizontal="left" vertical="top" wrapText="1"/>
    </xf>
    <xf numFmtId="0" fontId="14" fillId="4" borderId="1" xfId="2" applyFont="1" applyFill="1" applyBorder="1" applyAlignment="1">
      <alignment horizontal="left" vertical="center" wrapText="1" readingOrder="1"/>
    </xf>
    <xf numFmtId="0" fontId="9" fillId="2" borderId="2" xfId="5" applyNumberFormat="1" applyFont="1" applyFill="1" applyBorder="1" applyAlignment="1">
      <alignment horizontal="left" vertical="center"/>
    </xf>
    <xf numFmtId="0" fontId="9" fillId="2" borderId="3" xfId="5" applyNumberFormat="1" applyFont="1" applyFill="1" applyBorder="1" applyAlignment="1">
      <alignment horizontal="left" vertical="center"/>
    </xf>
    <xf numFmtId="0" fontId="9" fillId="2" borderId="4" xfId="5" applyNumberFormat="1" applyFont="1" applyFill="1" applyBorder="1" applyAlignment="1">
      <alignment horizontal="left" vertical="center"/>
    </xf>
    <xf numFmtId="0" fontId="12" fillId="6" borderId="2" xfId="5" applyNumberFormat="1" applyFont="1" applyFill="1" applyBorder="1" applyAlignment="1">
      <alignment horizontal="left" vertical="center"/>
    </xf>
    <xf numFmtId="0" fontId="12" fillId="6" borderId="3" xfId="5" applyNumberFormat="1" applyFont="1" applyFill="1" applyBorder="1" applyAlignment="1">
      <alignment horizontal="left" vertical="center"/>
    </xf>
    <xf numFmtId="0" fontId="12" fillId="6" borderId="4" xfId="5" applyNumberFormat="1" applyFont="1" applyFill="1" applyBorder="1" applyAlignment="1">
      <alignment horizontal="left" vertical="center"/>
    </xf>
    <xf numFmtId="0" fontId="12" fillId="6" borderId="2" xfId="2" applyFont="1" applyFill="1" applyBorder="1" applyAlignment="1">
      <alignment horizontal="left" vertical="center" wrapText="1" readingOrder="1"/>
    </xf>
    <xf numFmtId="0" fontId="12" fillId="6" borderId="3" xfId="2" applyFont="1" applyFill="1" applyBorder="1" applyAlignment="1">
      <alignment horizontal="left" vertical="center" wrapText="1" readingOrder="1"/>
    </xf>
    <xf numFmtId="0" fontId="12" fillId="6" borderId="4" xfId="2" applyFont="1" applyFill="1" applyBorder="1" applyAlignment="1">
      <alignment horizontal="left" vertical="center" wrapText="1" readingOrder="1"/>
    </xf>
    <xf numFmtId="0" fontId="2" fillId="0" borderId="1" xfId="2" applyFont="1" applyFill="1" applyBorder="1" applyAlignment="1">
      <alignment horizontal="left" vertical="center" wrapText="1" readingOrder="1"/>
    </xf>
    <xf numFmtId="0" fontId="10" fillId="0" borderId="0" xfId="3" applyFont="1" applyFill="1" applyAlignment="1">
      <alignment horizontal="center" vertical="center" wrapText="1" readingOrder="1"/>
    </xf>
    <xf numFmtId="0" fontId="13" fillId="0" borderId="1" xfId="1" applyFont="1" applyFill="1" applyBorder="1" applyAlignment="1">
      <alignment horizontal="center" vertical="center"/>
    </xf>
    <xf numFmtId="0" fontId="14" fillId="0" borderId="1" xfId="2" applyFont="1" applyFill="1" applyBorder="1" applyAlignment="1">
      <alignment horizontal="center" vertical="center" wrapText="1" readingOrder="1"/>
    </xf>
    <xf numFmtId="0" fontId="14" fillId="5" borderId="1" xfId="2" applyFont="1" applyFill="1" applyBorder="1" applyAlignment="1">
      <alignment horizontal="left" vertical="center" wrapText="1" readingOrder="1"/>
    </xf>
    <xf numFmtId="0" fontId="10" fillId="0" borderId="11" xfId="3" applyFont="1" applyFill="1" applyBorder="1" applyAlignment="1">
      <alignment horizontal="center" vertical="center" wrapText="1" readingOrder="1"/>
    </xf>
    <xf numFmtId="0" fontId="10" fillId="0" borderId="0" xfId="2" applyFont="1" applyFill="1" applyAlignment="1">
      <alignment horizontal="center" vertical="center" wrapText="1" readingOrder="1"/>
    </xf>
    <xf numFmtId="0" fontId="12" fillId="0" borderId="0" xfId="0" applyFont="1" applyBorder="1" applyAlignment="1">
      <alignment horizontal="center"/>
    </xf>
    <xf numFmtId="4" fontId="12" fillId="0" borderId="0" xfId="0" applyNumberFormat="1" applyFont="1" applyBorder="1" applyAlignment="1">
      <alignment horizontal="center"/>
    </xf>
    <xf numFmtId="0" fontId="12" fillId="0" borderId="0" xfId="0" applyFont="1" applyBorder="1" applyAlignment="1">
      <alignment horizontal="center" vertical="center"/>
    </xf>
    <xf numFmtId="0" fontId="2" fillId="0" borderId="1" xfId="0" applyFont="1" applyFill="1" applyBorder="1" applyAlignment="1">
      <alignment horizontal="left" vertical="center"/>
    </xf>
    <xf numFmtId="0" fontId="9" fillId="7" borderId="1" xfId="0" applyFont="1" applyFill="1" applyBorder="1" applyAlignment="1">
      <alignment horizontal="center" vertical="center"/>
    </xf>
    <xf numFmtId="4" fontId="19" fillId="0" borderId="0" xfId="0" applyNumberFormat="1" applyFont="1" applyAlignment="1">
      <alignment horizontal="center" vertical="center" wrapText="1"/>
    </xf>
    <xf numFmtId="0" fontId="18" fillId="8" borderId="5"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6" fillId="0" borderId="8" xfId="0" applyFont="1" applyBorder="1"/>
    <xf numFmtId="0" fontId="18" fillId="8" borderId="6" xfId="0" applyFont="1" applyFill="1" applyBorder="1" applyAlignment="1">
      <alignment horizontal="center" vertical="center"/>
    </xf>
    <xf numFmtId="0" fontId="6" fillId="0" borderId="6" xfId="0" applyFont="1" applyBorder="1"/>
    <xf numFmtId="0" fontId="6" fillId="0" borderId="7" xfId="0" applyFont="1" applyBorder="1"/>
    <xf numFmtId="0" fontId="2" fillId="0" borderId="1" xfId="0" applyFont="1" applyBorder="1" applyAlignment="1">
      <alignment vertical="center" wrapText="1"/>
    </xf>
    <xf numFmtId="0" fontId="16" fillId="0" borderId="1" xfId="0" applyFont="1" applyBorder="1" applyAlignment="1">
      <alignment vertical="center" wrapText="1"/>
    </xf>
    <xf numFmtId="0" fontId="15" fillId="0" borderId="0" xfId="3" applyFont="1" applyFill="1" applyAlignment="1">
      <alignment horizontal="center" vertical="top" wrapText="1" readingOrder="1"/>
    </xf>
    <xf numFmtId="0" fontId="17" fillId="2" borderId="1" xfId="0" applyFont="1" applyFill="1" applyBorder="1" applyAlignment="1">
      <alignment horizontal="left"/>
    </xf>
    <xf numFmtId="0" fontId="16" fillId="0" borderId="2" xfId="0"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0" xfId="0" applyFont="1" applyBorder="1" applyAlignment="1">
      <alignment horizontal="center"/>
    </xf>
    <xf numFmtId="4" fontId="16" fillId="0" borderId="0" xfId="0" applyNumberFormat="1" applyFont="1" applyBorder="1" applyAlignment="1">
      <alignment horizontal="center"/>
    </xf>
  </cellXfs>
  <cellStyles count="6">
    <cellStyle name="Comma 2" xfId="2"/>
    <cellStyle name="Comma 2 2" xfId="3"/>
    <cellStyle name="Normal 2" xfId="1"/>
    <cellStyle name="Normal 2 2" xfId="4"/>
    <cellStyle name="Normalno" xfId="0" builtinId="0"/>
    <cellStyle name="Zarez" xfId="5"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H1"/>
    </sheetView>
  </sheetViews>
  <sheetFormatPr defaultRowHeight="20.100000000000001" customHeight="1" x14ac:dyDescent="0.25"/>
  <cols>
    <col min="1" max="1" width="7.85546875" style="1" customWidth="1"/>
    <col min="2" max="4" width="9.140625" style="1"/>
    <col min="5" max="5" width="6" style="1" customWidth="1"/>
    <col min="6" max="6" width="11.7109375" style="4" customWidth="1"/>
    <col min="7" max="7" width="10.7109375" style="4" customWidth="1"/>
    <col min="8" max="8" width="11.5703125" style="4" customWidth="1"/>
    <col min="9" max="9" width="9.140625" style="1" customWidth="1"/>
    <col min="10" max="16384" width="9.140625" style="1"/>
  </cols>
  <sheetData>
    <row r="1" spans="1:8" ht="18" customHeight="1" x14ac:dyDescent="0.25">
      <c r="A1" s="120" t="s">
        <v>123</v>
      </c>
      <c r="B1" s="120"/>
      <c r="C1" s="120"/>
      <c r="D1" s="120"/>
      <c r="E1" s="120"/>
      <c r="F1" s="120"/>
      <c r="G1" s="120"/>
      <c r="H1" s="120"/>
    </row>
    <row r="2" spans="1:8" ht="18" customHeight="1" x14ac:dyDescent="0.25">
      <c r="A2" s="121" t="s">
        <v>135</v>
      </c>
      <c r="B2" s="121"/>
      <c r="C2" s="121"/>
      <c r="D2" s="121"/>
      <c r="E2" s="121"/>
      <c r="F2" s="121"/>
      <c r="G2" s="121"/>
      <c r="H2" s="121"/>
    </row>
    <row r="3" spans="1:8" ht="18" customHeight="1" x14ac:dyDescent="0.25">
      <c r="A3" s="2"/>
      <c r="B3" s="2"/>
      <c r="C3" s="2"/>
      <c r="D3" s="2"/>
      <c r="E3" s="2"/>
      <c r="F3" s="3"/>
      <c r="G3" s="3"/>
    </row>
    <row r="4" spans="1:8" ht="18" customHeight="1" x14ac:dyDescent="0.25">
      <c r="A4" s="122" t="s">
        <v>124</v>
      </c>
      <c r="B4" s="123"/>
      <c r="C4" s="123"/>
      <c r="D4" s="123"/>
      <c r="E4" s="124"/>
      <c r="F4" s="5" t="s">
        <v>125</v>
      </c>
      <c r="G4" s="5" t="s">
        <v>126</v>
      </c>
      <c r="H4" s="6" t="s">
        <v>127</v>
      </c>
    </row>
    <row r="5" spans="1:8" ht="18" customHeight="1" x14ac:dyDescent="0.25">
      <c r="A5" s="125" t="s">
        <v>0</v>
      </c>
      <c r="B5" s="126"/>
      <c r="C5" s="126"/>
      <c r="D5" s="126"/>
      <c r="E5" s="127"/>
      <c r="F5" s="7">
        <f>F6+F9+F12+F17+F19+F23</f>
        <v>490000</v>
      </c>
      <c r="G5" s="7">
        <f t="shared" ref="G5:H5" si="0">G6+G9+G12+G17+G19+G23</f>
        <v>226100</v>
      </c>
      <c r="H5" s="7">
        <f t="shared" si="0"/>
        <v>716100</v>
      </c>
    </row>
    <row r="6" spans="1:8" ht="35.1" customHeight="1" x14ac:dyDescent="0.25">
      <c r="A6" s="84" t="s">
        <v>202</v>
      </c>
      <c r="B6" s="131" t="s">
        <v>105</v>
      </c>
      <c r="C6" s="131"/>
      <c r="D6" s="131"/>
      <c r="E6" s="131"/>
      <c r="F6" s="8">
        <f>F7+F8</f>
        <v>10000</v>
      </c>
      <c r="G6" s="8">
        <f t="shared" ref="G6:H6" si="1">G7+G8</f>
        <v>1000</v>
      </c>
      <c r="H6" s="8">
        <f t="shared" si="1"/>
        <v>11000</v>
      </c>
    </row>
    <row r="7" spans="1:8" ht="20.100000000000001" customHeight="1" x14ac:dyDescent="0.25">
      <c r="A7" s="9">
        <v>6614102</v>
      </c>
      <c r="B7" s="128" t="s">
        <v>142</v>
      </c>
      <c r="C7" s="129"/>
      <c r="D7" s="129"/>
      <c r="E7" s="130"/>
      <c r="F7" s="10"/>
      <c r="G7" s="10">
        <v>6000</v>
      </c>
      <c r="H7" s="10">
        <f>F7+G7</f>
        <v>6000</v>
      </c>
    </row>
    <row r="8" spans="1:8" ht="20.100000000000001" customHeight="1" x14ac:dyDescent="0.25">
      <c r="A8" s="11">
        <v>6615106</v>
      </c>
      <c r="B8" s="133" t="s">
        <v>136</v>
      </c>
      <c r="C8" s="133"/>
      <c r="D8" s="133"/>
      <c r="E8" s="133"/>
      <c r="F8" s="10">
        <v>10000</v>
      </c>
      <c r="G8" s="10">
        <v>-5000</v>
      </c>
      <c r="H8" s="10">
        <f>F8+G8</f>
        <v>5000</v>
      </c>
    </row>
    <row r="9" spans="1:8" ht="27.75" customHeight="1" x14ac:dyDescent="0.25">
      <c r="A9" s="84" t="s">
        <v>202</v>
      </c>
      <c r="B9" s="131" t="s">
        <v>106</v>
      </c>
      <c r="C9" s="131"/>
      <c r="D9" s="131"/>
      <c r="E9" s="131"/>
      <c r="F9" s="8">
        <f>F10+F11</f>
        <v>460000</v>
      </c>
      <c r="G9" s="8">
        <f t="shared" ref="G9:H9" si="2">G10+G11</f>
        <v>20000</v>
      </c>
      <c r="H9" s="8">
        <f t="shared" si="2"/>
        <v>480000</v>
      </c>
    </row>
    <row r="10" spans="1:8" ht="30" customHeight="1" x14ac:dyDescent="0.25">
      <c r="A10" s="12">
        <v>65264</v>
      </c>
      <c r="B10" s="113" t="s">
        <v>137</v>
      </c>
      <c r="C10" s="111"/>
      <c r="D10" s="111"/>
      <c r="E10" s="112"/>
      <c r="F10" s="10">
        <v>460000</v>
      </c>
      <c r="G10" s="10">
        <v>15000</v>
      </c>
      <c r="H10" s="13">
        <f>F10+G10</f>
        <v>475000</v>
      </c>
    </row>
    <row r="11" spans="1:8" ht="20.100000000000001" customHeight="1" x14ac:dyDescent="0.25">
      <c r="A11" s="12">
        <v>65268</v>
      </c>
      <c r="B11" s="113" t="s">
        <v>173</v>
      </c>
      <c r="C11" s="111"/>
      <c r="D11" s="111"/>
      <c r="E11" s="112"/>
      <c r="F11" s="10">
        <v>0</v>
      </c>
      <c r="G11" s="10">
        <v>5000</v>
      </c>
      <c r="H11" s="13">
        <v>5000</v>
      </c>
    </row>
    <row r="12" spans="1:8" ht="30" customHeight="1" x14ac:dyDescent="0.25">
      <c r="A12" s="84" t="s">
        <v>202</v>
      </c>
      <c r="B12" s="131" t="s">
        <v>107</v>
      </c>
      <c r="C12" s="131"/>
      <c r="D12" s="131"/>
      <c r="E12" s="131"/>
      <c r="F12" s="8">
        <f>SUM(F13:F16)</f>
        <v>20000</v>
      </c>
      <c r="G12" s="8">
        <f t="shared" ref="G12:H12" si="3">SUM(G13:G16)</f>
        <v>42000</v>
      </c>
      <c r="H12" s="8">
        <f t="shared" si="3"/>
        <v>62000</v>
      </c>
    </row>
    <row r="13" spans="1:8" ht="30" customHeight="1" x14ac:dyDescent="0.25">
      <c r="A13" s="12">
        <v>6341410</v>
      </c>
      <c r="B13" s="110" t="s">
        <v>151</v>
      </c>
      <c r="C13" s="111"/>
      <c r="D13" s="111"/>
      <c r="E13" s="112"/>
      <c r="F13" s="10"/>
      <c r="G13" s="10">
        <v>20000</v>
      </c>
      <c r="H13" s="10">
        <f>F13+G13</f>
        <v>20000</v>
      </c>
    </row>
    <row r="14" spans="1:8" ht="30" customHeight="1" x14ac:dyDescent="0.25">
      <c r="A14" s="14">
        <v>6361206</v>
      </c>
      <c r="B14" s="113" t="s">
        <v>152</v>
      </c>
      <c r="C14" s="111"/>
      <c r="D14" s="111"/>
      <c r="E14" s="112"/>
      <c r="F14" s="10"/>
      <c r="G14" s="10">
        <v>2000</v>
      </c>
      <c r="H14" s="10">
        <f t="shared" ref="H14:H15" si="4">F14+G14</f>
        <v>2000</v>
      </c>
    </row>
    <row r="15" spans="1:8" ht="30" customHeight="1" x14ac:dyDescent="0.25">
      <c r="A15" s="14">
        <v>6361306</v>
      </c>
      <c r="B15" s="132" t="s">
        <v>138</v>
      </c>
      <c r="C15" s="132"/>
      <c r="D15" s="132"/>
      <c r="E15" s="132"/>
      <c r="F15" s="10">
        <v>20000</v>
      </c>
      <c r="G15" s="10">
        <v>14000</v>
      </c>
      <c r="H15" s="10">
        <f t="shared" si="4"/>
        <v>34000</v>
      </c>
    </row>
    <row r="16" spans="1:8" ht="30" customHeight="1" x14ac:dyDescent="0.25">
      <c r="A16" s="14">
        <v>63622</v>
      </c>
      <c r="B16" s="110" t="s">
        <v>174</v>
      </c>
      <c r="C16" s="111"/>
      <c r="D16" s="111"/>
      <c r="E16" s="112"/>
      <c r="F16" s="10"/>
      <c r="G16" s="10">
        <v>6000</v>
      </c>
      <c r="H16" s="10">
        <v>6000</v>
      </c>
    </row>
    <row r="17" spans="1:9" ht="45" customHeight="1" x14ac:dyDescent="0.25">
      <c r="A17" s="84" t="s">
        <v>202</v>
      </c>
      <c r="B17" s="104" t="s">
        <v>148</v>
      </c>
      <c r="C17" s="105"/>
      <c r="D17" s="105"/>
      <c r="E17" s="106"/>
      <c r="F17" s="15">
        <f>F18</f>
        <v>0</v>
      </c>
      <c r="G17" s="15">
        <f t="shared" ref="G17:H17" si="5">G18</f>
        <v>95400</v>
      </c>
      <c r="H17" s="15">
        <f t="shared" si="5"/>
        <v>95400</v>
      </c>
    </row>
    <row r="18" spans="1:9" ht="35.1" customHeight="1" x14ac:dyDescent="0.25">
      <c r="A18" s="16">
        <v>6381104</v>
      </c>
      <c r="B18" s="114" t="s">
        <v>143</v>
      </c>
      <c r="C18" s="115"/>
      <c r="D18" s="115"/>
      <c r="E18" s="116"/>
      <c r="F18" s="17"/>
      <c r="G18" s="17">
        <v>95400</v>
      </c>
      <c r="H18" s="17">
        <f>F18+G18</f>
        <v>95400</v>
      </c>
      <c r="I18" s="94" t="s">
        <v>203</v>
      </c>
    </row>
    <row r="19" spans="1:9" ht="35.1" customHeight="1" x14ac:dyDescent="0.25">
      <c r="A19" s="84" t="s">
        <v>202</v>
      </c>
      <c r="B19" s="104" t="s">
        <v>149</v>
      </c>
      <c r="C19" s="105"/>
      <c r="D19" s="105"/>
      <c r="E19" s="106"/>
      <c r="F19" s="15">
        <f>F20+F21+F22</f>
        <v>0</v>
      </c>
      <c r="G19" s="15">
        <f t="shared" ref="G19:H19" si="6">G20+G21+G22</f>
        <v>59700</v>
      </c>
      <c r="H19" s="15">
        <f t="shared" si="6"/>
        <v>59700</v>
      </c>
    </row>
    <row r="20" spans="1:9" ht="20.100000000000001" customHeight="1" x14ac:dyDescent="0.25">
      <c r="A20" s="16">
        <v>6631125</v>
      </c>
      <c r="B20" s="117" t="s">
        <v>144</v>
      </c>
      <c r="C20" s="118"/>
      <c r="D20" s="118"/>
      <c r="E20" s="119"/>
      <c r="F20" s="17"/>
      <c r="G20" s="17">
        <v>25000</v>
      </c>
      <c r="H20" s="17">
        <f>F20+G20</f>
        <v>25000</v>
      </c>
    </row>
    <row r="21" spans="1:9" ht="20.100000000000001" customHeight="1" x14ac:dyDescent="0.25">
      <c r="A21" s="18">
        <v>6631204</v>
      </c>
      <c r="B21" s="103" t="s">
        <v>145</v>
      </c>
      <c r="C21" s="103"/>
      <c r="D21" s="103"/>
      <c r="E21" s="103"/>
      <c r="F21" s="17"/>
      <c r="G21" s="17">
        <v>19000</v>
      </c>
      <c r="H21" s="17">
        <v>19000</v>
      </c>
    </row>
    <row r="22" spans="1:9" ht="30" customHeight="1" x14ac:dyDescent="0.25">
      <c r="A22" s="19">
        <v>6631302</v>
      </c>
      <c r="B22" s="103" t="s">
        <v>146</v>
      </c>
      <c r="C22" s="103"/>
      <c r="D22" s="103"/>
      <c r="E22" s="103"/>
      <c r="F22" s="17"/>
      <c r="G22" s="17">
        <v>15700</v>
      </c>
      <c r="H22" s="17">
        <v>15700</v>
      </c>
      <c r="I22" s="94" t="s">
        <v>204</v>
      </c>
    </row>
    <row r="23" spans="1:9" ht="35.1" customHeight="1" x14ac:dyDescent="0.25">
      <c r="A23" s="84" t="s">
        <v>202</v>
      </c>
      <c r="B23" s="104" t="s">
        <v>150</v>
      </c>
      <c r="C23" s="105"/>
      <c r="D23" s="105"/>
      <c r="E23" s="106"/>
      <c r="F23" s="15">
        <f>F24</f>
        <v>0</v>
      </c>
      <c r="G23" s="15">
        <f t="shared" ref="G23:H23" si="7">G24</f>
        <v>8000</v>
      </c>
      <c r="H23" s="15">
        <f t="shared" si="7"/>
        <v>8000</v>
      </c>
    </row>
    <row r="24" spans="1:9" ht="20.100000000000001" customHeight="1" x14ac:dyDescent="0.25">
      <c r="A24" s="20">
        <v>7211903</v>
      </c>
      <c r="B24" s="107" t="s">
        <v>147</v>
      </c>
      <c r="C24" s="108"/>
      <c r="D24" s="108"/>
      <c r="E24" s="109"/>
      <c r="F24" s="17"/>
      <c r="G24" s="17">
        <v>8000</v>
      </c>
      <c r="H24" s="17">
        <f>F24+G24</f>
        <v>8000</v>
      </c>
    </row>
    <row r="25" spans="1:9" ht="17.25" customHeight="1" x14ac:dyDescent="0.25">
      <c r="A25" s="21"/>
      <c r="B25" s="21"/>
      <c r="C25" s="21"/>
      <c r="D25" s="21"/>
      <c r="E25" s="21"/>
      <c r="F25" s="22"/>
      <c r="G25" s="22"/>
      <c r="H25" s="23"/>
    </row>
    <row r="26" spans="1:9" ht="22.5" customHeight="1" x14ac:dyDescent="0.25">
      <c r="A26" s="135" t="s">
        <v>129</v>
      </c>
      <c r="B26" s="135"/>
      <c r="C26" s="135"/>
      <c r="D26" s="135" t="s">
        <v>133</v>
      </c>
      <c r="E26" s="135"/>
      <c r="F26" s="134" t="s">
        <v>130</v>
      </c>
      <c r="G26" s="134"/>
      <c r="H26" s="134"/>
    </row>
    <row r="27" spans="1:9" ht="20.100000000000001" customHeight="1" x14ac:dyDescent="0.25">
      <c r="A27" s="24"/>
      <c r="B27" s="25"/>
      <c r="C27" s="25"/>
      <c r="D27" s="25"/>
      <c r="E27" s="25"/>
      <c r="F27" s="26"/>
      <c r="G27" s="26"/>
      <c r="H27" s="26"/>
    </row>
    <row r="28" spans="1:9" ht="19.5" customHeight="1" x14ac:dyDescent="0.25">
      <c r="A28" s="135" t="s">
        <v>131</v>
      </c>
      <c r="B28" s="135"/>
      <c r="C28" s="135"/>
      <c r="D28" s="135" t="s">
        <v>134</v>
      </c>
      <c r="E28" s="135"/>
      <c r="F28" s="134" t="s">
        <v>130</v>
      </c>
      <c r="G28" s="134"/>
      <c r="H28" s="134"/>
    </row>
    <row r="29" spans="1:9" ht="19.5" hidden="1" customHeight="1" x14ac:dyDescent="0.25">
      <c r="A29" s="24"/>
      <c r="B29" s="25"/>
      <c r="C29" s="25"/>
      <c r="D29" s="25"/>
      <c r="E29" s="25"/>
      <c r="F29" s="26"/>
      <c r="G29" s="26"/>
      <c r="H29" s="26"/>
    </row>
    <row r="30" spans="1:9" ht="1.5" hidden="1" customHeight="1" x14ac:dyDescent="0.25">
      <c r="A30" s="24"/>
      <c r="B30" s="25"/>
      <c r="C30" s="25"/>
      <c r="D30" s="25"/>
      <c r="E30" s="25"/>
      <c r="F30" s="26"/>
      <c r="G30" s="26"/>
      <c r="H30" s="26"/>
    </row>
    <row r="31" spans="1:9" ht="19.5" hidden="1" customHeight="1" x14ac:dyDescent="0.25">
      <c r="A31" s="24"/>
      <c r="B31" s="25"/>
      <c r="C31" s="25"/>
      <c r="D31" s="136" t="s">
        <v>132</v>
      </c>
      <c r="E31" s="136"/>
      <c r="F31" s="26"/>
      <c r="G31" s="26"/>
      <c r="H31" s="26"/>
    </row>
    <row r="32" spans="1:9" ht="20.100000000000001" customHeight="1" x14ac:dyDescent="0.25">
      <c r="A32" s="24"/>
      <c r="B32" s="25"/>
      <c r="C32" s="25"/>
      <c r="D32" s="25"/>
      <c r="E32" s="25"/>
      <c r="F32" s="26"/>
      <c r="G32" s="26"/>
      <c r="H32" s="26"/>
    </row>
  </sheetData>
  <mergeCells count="30">
    <mergeCell ref="F26:H26"/>
    <mergeCell ref="A28:C28"/>
    <mergeCell ref="D28:E28"/>
    <mergeCell ref="F28:H28"/>
    <mergeCell ref="D31:E31"/>
    <mergeCell ref="A26:C26"/>
    <mergeCell ref="D26:E26"/>
    <mergeCell ref="B10:E10"/>
    <mergeCell ref="B12:E12"/>
    <mergeCell ref="B15:E15"/>
    <mergeCell ref="B6:E6"/>
    <mergeCell ref="B8:E8"/>
    <mergeCell ref="B9:E9"/>
    <mergeCell ref="B11:E11"/>
    <mergeCell ref="A1:H1"/>
    <mergeCell ref="A2:H2"/>
    <mergeCell ref="A4:E4"/>
    <mergeCell ref="A5:E5"/>
    <mergeCell ref="B7:E7"/>
    <mergeCell ref="B22:E22"/>
    <mergeCell ref="B23:E23"/>
    <mergeCell ref="B24:E24"/>
    <mergeCell ref="B13:E13"/>
    <mergeCell ref="B14:E14"/>
    <mergeCell ref="B17:E17"/>
    <mergeCell ref="B18:E18"/>
    <mergeCell ref="B19:E19"/>
    <mergeCell ref="B20:E20"/>
    <mergeCell ref="B21:E21"/>
    <mergeCell ref="B16:E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tabSelected="1" topLeftCell="A79" zoomScaleNormal="100" workbookViewId="0">
      <selection activeCell="H72" sqref="H72"/>
    </sheetView>
  </sheetViews>
  <sheetFormatPr defaultRowHeight="18" customHeight="1" x14ac:dyDescent="0.25"/>
  <cols>
    <col min="1" max="1" width="11" style="27" customWidth="1"/>
    <col min="2" max="4" width="9.140625" style="27"/>
    <col min="5" max="5" width="10" style="27" customWidth="1"/>
    <col min="6" max="6" width="12.5703125" style="28" customWidth="1"/>
    <col min="7" max="7" width="11.5703125" style="28" customWidth="1"/>
    <col min="8" max="8" width="11.7109375" style="28" customWidth="1"/>
    <col min="9" max="9" width="15.42578125" style="27" customWidth="1"/>
    <col min="10" max="16384" width="9.140625" style="27"/>
  </cols>
  <sheetData>
    <row r="1" spans="1:8" ht="18" customHeight="1" x14ac:dyDescent="0.25">
      <c r="A1" s="161" t="s">
        <v>123</v>
      </c>
      <c r="B1" s="161"/>
      <c r="C1" s="161"/>
      <c r="D1" s="161"/>
      <c r="E1" s="161"/>
      <c r="F1" s="161"/>
      <c r="G1" s="161"/>
      <c r="H1" s="161"/>
    </row>
    <row r="2" spans="1:8" ht="18" customHeight="1" x14ac:dyDescent="0.25">
      <c r="A2" s="156" t="s">
        <v>128</v>
      </c>
      <c r="B2" s="156"/>
      <c r="C2" s="156"/>
      <c r="D2" s="156"/>
      <c r="E2" s="156"/>
      <c r="F2" s="156"/>
      <c r="G2" s="156"/>
      <c r="H2" s="156"/>
    </row>
    <row r="3" spans="1:8" ht="18" customHeight="1" x14ac:dyDescent="0.25">
      <c r="A3" s="160"/>
      <c r="B3" s="160"/>
      <c r="C3" s="160"/>
      <c r="D3" s="160"/>
      <c r="E3" s="160"/>
      <c r="F3" s="160"/>
      <c r="G3" s="160"/>
      <c r="H3" s="160"/>
    </row>
    <row r="4" spans="1:8" ht="18" customHeight="1" x14ac:dyDescent="0.25">
      <c r="A4" s="157" t="s">
        <v>124</v>
      </c>
      <c r="B4" s="157"/>
      <c r="C4" s="157"/>
      <c r="D4" s="157"/>
      <c r="E4" s="157"/>
      <c r="F4" s="29" t="s">
        <v>125</v>
      </c>
      <c r="G4" s="29" t="s">
        <v>126</v>
      </c>
      <c r="H4" s="30" t="s">
        <v>127</v>
      </c>
    </row>
    <row r="5" spans="1:8" ht="18" customHeight="1" x14ac:dyDescent="0.25">
      <c r="A5" s="158" t="s">
        <v>0</v>
      </c>
      <c r="B5" s="158"/>
      <c r="C5" s="158"/>
      <c r="D5" s="158"/>
      <c r="E5" s="158"/>
      <c r="F5" s="31">
        <f>F6+F107</f>
        <v>2438105</v>
      </c>
      <c r="G5" s="31">
        <f>G6+G107</f>
        <v>151861</v>
      </c>
      <c r="H5" s="31">
        <f>H6+H107</f>
        <v>2589966</v>
      </c>
    </row>
    <row r="6" spans="1:8" ht="30" customHeight="1" x14ac:dyDescent="0.25">
      <c r="A6" s="90" t="s">
        <v>1</v>
      </c>
      <c r="B6" s="145" t="s">
        <v>121</v>
      </c>
      <c r="C6" s="145"/>
      <c r="D6" s="145"/>
      <c r="E6" s="145"/>
      <c r="F6" s="32">
        <f>F7</f>
        <v>2295000</v>
      </c>
      <c r="G6" s="32">
        <f t="shared" ref="G6:H6" si="0">G7</f>
        <v>125716</v>
      </c>
      <c r="H6" s="32">
        <f t="shared" si="0"/>
        <v>2420716</v>
      </c>
    </row>
    <row r="7" spans="1:8" ht="30" customHeight="1" x14ac:dyDescent="0.25">
      <c r="A7" s="91" t="s">
        <v>2</v>
      </c>
      <c r="B7" s="159" t="s">
        <v>3</v>
      </c>
      <c r="C7" s="159"/>
      <c r="D7" s="159"/>
      <c r="E7" s="159"/>
      <c r="F7" s="33">
        <f>F8+F61+F92+F95+F102</f>
        <v>2295000</v>
      </c>
      <c r="G7" s="33">
        <f t="shared" ref="G7:H7" si="1">G8+G61+G92+G95+G102</f>
        <v>125716</v>
      </c>
      <c r="H7" s="33">
        <f t="shared" si="1"/>
        <v>2420716</v>
      </c>
    </row>
    <row r="8" spans="1:8" ht="20.100000000000001" customHeight="1" x14ac:dyDescent="0.25">
      <c r="A8" s="88" t="s">
        <v>4</v>
      </c>
      <c r="B8" s="139" t="s">
        <v>5</v>
      </c>
      <c r="C8" s="139"/>
      <c r="D8" s="139"/>
      <c r="E8" s="139"/>
      <c r="F8" s="34">
        <f>F9+F11</f>
        <v>1725000</v>
      </c>
      <c r="G8" s="34">
        <f t="shared" ref="G8:H8" si="2">G9+G11</f>
        <v>-21184</v>
      </c>
      <c r="H8" s="34">
        <f t="shared" si="2"/>
        <v>1703816</v>
      </c>
    </row>
    <row r="9" spans="1:8" ht="20.100000000000001" customHeight="1" x14ac:dyDescent="0.25">
      <c r="A9" s="89" t="s">
        <v>202</v>
      </c>
      <c r="B9" s="140" t="s">
        <v>7</v>
      </c>
      <c r="C9" s="140"/>
      <c r="D9" s="140"/>
      <c r="E9" s="140"/>
      <c r="F9" s="35">
        <f>F10</f>
        <v>220000</v>
      </c>
      <c r="G9" s="35">
        <f t="shared" ref="G9:H9" si="3">G10</f>
        <v>12060</v>
      </c>
      <c r="H9" s="35">
        <f t="shared" si="3"/>
        <v>232060</v>
      </c>
    </row>
    <row r="10" spans="1:8" ht="17.100000000000001" customHeight="1" x14ac:dyDescent="0.25">
      <c r="A10" s="85" t="s">
        <v>8</v>
      </c>
      <c r="B10" s="137" t="s">
        <v>9</v>
      </c>
      <c r="C10" s="137"/>
      <c r="D10" s="137"/>
      <c r="E10" s="137"/>
      <c r="F10" s="36">
        <v>220000</v>
      </c>
      <c r="G10" s="36">
        <v>12060</v>
      </c>
      <c r="H10" s="37">
        <f>F10+G10</f>
        <v>232060</v>
      </c>
    </row>
    <row r="11" spans="1:8" ht="45" customHeight="1" x14ac:dyDescent="0.25">
      <c r="A11" s="89" t="s">
        <v>202</v>
      </c>
      <c r="B11" s="140" t="s">
        <v>10</v>
      </c>
      <c r="C11" s="140"/>
      <c r="D11" s="140"/>
      <c r="E11" s="140"/>
      <c r="F11" s="35">
        <f>SUM(F12:F60)</f>
        <v>1505000</v>
      </c>
      <c r="G11" s="35">
        <f t="shared" ref="G11:H11" si="4">SUM(G12:G60)</f>
        <v>-33244</v>
      </c>
      <c r="H11" s="35">
        <f t="shared" si="4"/>
        <v>1471756</v>
      </c>
    </row>
    <row r="12" spans="1:8" ht="17.100000000000001" customHeight="1" x14ac:dyDescent="0.25">
      <c r="A12" s="85" t="s">
        <v>11</v>
      </c>
      <c r="B12" s="137" t="s">
        <v>12</v>
      </c>
      <c r="C12" s="137"/>
      <c r="D12" s="137"/>
      <c r="E12" s="137"/>
      <c r="F12" s="36">
        <v>24000</v>
      </c>
      <c r="G12" s="36"/>
      <c r="H12" s="37">
        <f>F12+G12</f>
        <v>24000</v>
      </c>
    </row>
    <row r="13" spans="1:8" ht="17.100000000000001" customHeight="1" x14ac:dyDescent="0.25">
      <c r="A13" s="85" t="s">
        <v>13</v>
      </c>
      <c r="B13" s="137" t="s">
        <v>14</v>
      </c>
      <c r="C13" s="137"/>
      <c r="D13" s="137"/>
      <c r="E13" s="137"/>
      <c r="F13" s="36">
        <v>8000</v>
      </c>
      <c r="G13" s="36">
        <v>2000</v>
      </c>
      <c r="H13" s="37">
        <f t="shared" ref="H13:H60" si="5">F13+G13</f>
        <v>10000</v>
      </c>
    </row>
    <row r="14" spans="1:8" ht="17.100000000000001" customHeight="1" x14ac:dyDescent="0.25">
      <c r="A14" s="85" t="s">
        <v>15</v>
      </c>
      <c r="B14" s="137" t="s">
        <v>16</v>
      </c>
      <c r="C14" s="137"/>
      <c r="D14" s="137"/>
      <c r="E14" s="137"/>
      <c r="F14" s="36">
        <v>12000</v>
      </c>
      <c r="G14" s="36">
        <v>4000</v>
      </c>
      <c r="H14" s="37">
        <f t="shared" si="5"/>
        <v>16000</v>
      </c>
    </row>
    <row r="15" spans="1:8" ht="17.100000000000001" customHeight="1" x14ac:dyDescent="0.25">
      <c r="A15" s="85" t="s">
        <v>17</v>
      </c>
      <c r="B15" s="137" t="s">
        <v>18</v>
      </c>
      <c r="C15" s="137"/>
      <c r="D15" s="137"/>
      <c r="E15" s="137"/>
      <c r="F15" s="36">
        <v>3000</v>
      </c>
      <c r="G15" s="36"/>
      <c r="H15" s="37">
        <f t="shared" si="5"/>
        <v>3000</v>
      </c>
    </row>
    <row r="16" spans="1:8" ht="17.100000000000001" customHeight="1" x14ac:dyDescent="0.25">
      <c r="A16" s="85" t="s">
        <v>19</v>
      </c>
      <c r="B16" s="137" t="s">
        <v>20</v>
      </c>
      <c r="C16" s="137"/>
      <c r="D16" s="137"/>
      <c r="E16" s="137"/>
      <c r="F16" s="36">
        <v>5000</v>
      </c>
      <c r="G16" s="36"/>
      <c r="H16" s="37">
        <f t="shared" si="5"/>
        <v>5000</v>
      </c>
    </row>
    <row r="17" spans="1:8" ht="17.100000000000001" customHeight="1" x14ac:dyDescent="0.25">
      <c r="A17" s="85" t="s">
        <v>21</v>
      </c>
      <c r="B17" s="137" t="s">
        <v>22</v>
      </c>
      <c r="C17" s="137"/>
      <c r="D17" s="137"/>
      <c r="E17" s="137"/>
      <c r="F17" s="36">
        <v>24000</v>
      </c>
      <c r="G17" s="36">
        <v>2000</v>
      </c>
      <c r="H17" s="37">
        <f t="shared" si="5"/>
        <v>26000</v>
      </c>
    </row>
    <row r="18" spans="1:8" ht="17.100000000000001" customHeight="1" x14ac:dyDescent="0.25">
      <c r="A18" s="85" t="s">
        <v>23</v>
      </c>
      <c r="B18" s="137" t="s">
        <v>24</v>
      </c>
      <c r="C18" s="137"/>
      <c r="D18" s="137"/>
      <c r="E18" s="137"/>
      <c r="F18" s="36">
        <v>10000</v>
      </c>
      <c r="G18" s="36"/>
      <c r="H18" s="37">
        <f t="shared" si="5"/>
        <v>10000</v>
      </c>
    </row>
    <row r="19" spans="1:8" ht="17.100000000000001" customHeight="1" x14ac:dyDescent="0.25">
      <c r="A19" s="85" t="s">
        <v>25</v>
      </c>
      <c r="B19" s="137" t="s">
        <v>26</v>
      </c>
      <c r="C19" s="137"/>
      <c r="D19" s="137"/>
      <c r="E19" s="137"/>
      <c r="F19" s="36">
        <v>20000</v>
      </c>
      <c r="G19" s="36">
        <v>2000</v>
      </c>
      <c r="H19" s="37">
        <f t="shared" si="5"/>
        <v>22000</v>
      </c>
    </row>
    <row r="20" spans="1:8" ht="17.100000000000001" customHeight="1" x14ac:dyDescent="0.25">
      <c r="A20" s="85" t="s">
        <v>27</v>
      </c>
      <c r="B20" s="137" t="s">
        <v>28</v>
      </c>
      <c r="C20" s="137"/>
      <c r="D20" s="137"/>
      <c r="E20" s="137"/>
      <c r="F20" s="36">
        <v>15000</v>
      </c>
      <c r="G20" s="36"/>
      <c r="H20" s="37">
        <f t="shared" si="5"/>
        <v>15000</v>
      </c>
    </row>
    <row r="21" spans="1:8" ht="17.100000000000001" customHeight="1" x14ac:dyDescent="0.25">
      <c r="A21" s="85" t="s">
        <v>29</v>
      </c>
      <c r="B21" s="137" t="s">
        <v>30</v>
      </c>
      <c r="C21" s="137"/>
      <c r="D21" s="137"/>
      <c r="E21" s="137"/>
      <c r="F21" s="36">
        <v>15000</v>
      </c>
      <c r="G21" s="36">
        <v>3500</v>
      </c>
      <c r="H21" s="37">
        <f t="shared" si="5"/>
        <v>18500</v>
      </c>
    </row>
    <row r="22" spans="1:8" ht="17.100000000000001" customHeight="1" x14ac:dyDescent="0.25">
      <c r="A22" s="85" t="s">
        <v>31</v>
      </c>
      <c r="B22" s="137" t="s">
        <v>32</v>
      </c>
      <c r="C22" s="137"/>
      <c r="D22" s="137"/>
      <c r="E22" s="137"/>
      <c r="F22" s="36">
        <v>85000</v>
      </c>
      <c r="G22" s="36"/>
      <c r="H22" s="37">
        <f t="shared" si="5"/>
        <v>85000</v>
      </c>
    </row>
    <row r="23" spans="1:8" ht="17.100000000000001" customHeight="1" x14ac:dyDescent="0.25">
      <c r="A23" s="85" t="s">
        <v>33</v>
      </c>
      <c r="B23" s="137" t="s">
        <v>34</v>
      </c>
      <c r="C23" s="137"/>
      <c r="D23" s="137"/>
      <c r="E23" s="137"/>
      <c r="F23" s="36">
        <v>235000</v>
      </c>
      <c r="G23" s="36">
        <v>-45539</v>
      </c>
      <c r="H23" s="37">
        <f t="shared" si="5"/>
        <v>189461</v>
      </c>
    </row>
    <row r="24" spans="1:8" ht="17.100000000000001" customHeight="1" x14ac:dyDescent="0.25">
      <c r="A24" s="85" t="s">
        <v>35</v>
      </c>
      <c r="B24" s="137" t="s">
        <v>36</v>
      </c>
      <c r="C24" s="137"/>
      <c r="D24" s="137"/>
      <c r="E24" s="137"/>
      <c r="F24" s="36">
        <v>2000</v>
      </c>
      <c r="G24" s="36"/>
      <c r="H24" s="37">
        <f t="shared" si="5"/>
        <v>2000</v>
      </c>
    </row>
    <row r="25" spans="1:8" ht="17.100000000000001" customHeight="1" x14ac:dyDescent="0.25">
      <c r="A25" s="85" t="s">
        <v>37</v>
      </c>
      <c r="B25" s="155" t="s">
        <v>38</v>
      </c>
      <c r="C25" s="137"/>
      <c r="D25" s="137"/>
      <c r="E25" s="137"/>
      <c r="F25" s="36">
        <v>20000</v>
      </c>
      <c r="G25" s="36"/>
      <c r="H25" s="37">
        <f t="shared" si="5"/>
        <v>20000</v>
      </c>
    </row>
    <row r="26" spans="1:8" ht="17.100000000000001" customHeight="1" x14ac:dyDescent="0.25">
      <c r="A26" s="85" t="s">
        <v>39</v>
      </c>
      <c r="B26" s="137" t="s">
        <v>40</v>
      </c>
      <c r="C26" s="137"/>
      <c r="D26" s="137"/>
      <c r="E26" s="137"/>
      <c r="F26" s="36">
        <v>10000</v>
      </c>
      <c r="G26" s="36"/>
      <c r="H26" s="37">
        <f t="shared" si="5"/>
        <v>10000</v>
      </c>
    </row>
    <row r="27" spans="1:8" ht="17.100000000000001" customHeight="1" x14ac:dyDescent="0.25">
      <c r="A27" s="85" t="s">
        <v>41</v>
      </c>
      <c r="B27" s="137" t="s">
        <v>42</v>
      </c>
      <c r="C27" s="137"/>
      <c r="D27" s="137"/>
      <c r="E27" s="137"/>
      <c r="F27" s="36">
        <v>20000</v>
      </c>
      <c r="G27" s="36"/>
      <c r="H27" s="37">
        <f t="shared" si="5"/>
        <v>20000</v>
      </c>
    </row>
    <row r="28" spans="1:8" ht="17.100000000000001" customHeight="1" x14ac:dyDescent="0.25">
      <c r="A28" s="85" t="s">
        <v>43</v>
      </c>
      <c r="B28" s="137" t="s">
        <v>44</v>
      </c>
      <c r="C28" s="137"/>
      <c r="D28" s="137"/>
      <c r="E28" s="137"/>
      <c r="F28" s="36">
        <v>5000</v>
      </c>
      <c r="G28" s="36"/>
      <c r="H28" s="37">
        <f t="shared" si="5"/>
        <v>5000</v>
      </c>
    </row>
    <row r="29" spans="1:8" ht="17.100000000000001" customHeight="1" x14ac:dyDescent="0.25">
      <c r="A29" s="85" t="s">
        <v>45</v>
      </c>
      <c r="B29" s="137" t="s">
        <v>46</v>
      </c>
      <c r="C29" s="137"/>
      <c r="D29" s="137"/>
      <c r="E29" s="137"/>
      <c r="F29" s="36">
        <v>10000</v>
      </c>
      <c r="G29" s="36">
        <v>3000</v>
      </c>
      <c r="H29" s="37">
        <f t="shared" si="5"/>
        <v>13000</v>
      </c>
    </row>
    <row r="30" spans="1:8" ht="17.100000000000001" customHeight="1" x14ac:dyDescent="0.25">
      <c r="A30" s="85" t="s">
        <v>47</v>
      </c>
      <c r="B30" s="137" t="s">
        <v>48</v>
      </c>
      <c r="C30" s="137"/>
      <c r="D30" s="137"/>
      <c r="E30" s="137"/>
      <c r="F30" s="36">
        <v>2000</v>
      </c>
      <c r="G30" s="36"/>
      <c r="H30" s="37">
        <f t="shared" si="5"/>
        <v>2000</v>
      </c>
    </row>
    <row r="31" spans="1:8" ht="17.100000000000001" customHeight="1" x14ac:dyDescent="0.25">
      <c r="A31" s="85" t="s">
        <v>49</v>
      </c>
      <c r="B31" s="137" t="s">
        <v>50</v>
      </c>
      <c r="C31" s="137"/>
      <c r="D31" s="137"/>
      <c r="E31" s="137"/>
      <c r="F31" s="36">
        <v>32000</v>
      </c>
      <c r="G31" s="36"/>
      <c r="H31" s="37">
        <f t="shared" si="5"/>
        <v>32000</v>
      </c>
    </row>
    <row r="32" spans="1:8" ht="17.100000000000001" customHeight="1" x14ac:dyDescent="0.25">
      <c r="A32" s="85" t="s">
        <v>51</v>
      </c>
      <c r="B32" s="137" t="s">
        <v>52</v>
      </c>
      <c r="C32" s="137"/>
      <c r="D32" s="137"/>
      <c r="E32" s="137"/>
      <c r="F32" s="36">
        <v>4000</v>
      </c>
      <c r="G32" s="36"/>
      <c r="H32" s="37">
        <f t="shared" si="5"/>
        <v>4000</v>
      </c>
    </row>
    <row r="33" spans="1:8" ht="17.100000000000001" customHeight="1" x14ac:dyDescent="0.25">
      <c r="A33" s="85" t="s">
        <v>8</v>
      </c>
      <c r="B33" s="137" t="s">
        <v>9</v>
      </c>
      <c r="C33" s="137"/>
      <c r="D33" s="137"/>
      <c r="E33" s="137"/>
      <c r="F33" s="36">
        <v>442000</v>
      </c>
      <c r="G33" s="36">
        <v>10000</v>
      </c>
      <c r="H33" s="37">
        <f t="shared" si="5"/>
        <v>452000</v>
      </c>
    </row>
    <row r="34" spans="1:8" ht="17.100000000000001" customHeight="1" x14ac:dyDescent="0.25">
      <c r="A34" s="85">
        <v>32321</v>
      </c>
      <c r="B34" s="155" t="s">
        <v>53</v>
      </c>
      <c r="C34" s="137"/>
      <c r="D34" s="137"/>
      <c r="E34" s="137"/>
      <c r="F34" s="36">
        <v>25000</v>
      </c>
      <c r="G34" s="36">
        <v>-400</v>
      </c>
      <c r="H34" s="37">
        <f t="shared" si="5"/>
        <v>24600</v>
      </c>
    </row>
    <row r="35" spans="1:8" ht="17.100000000000001" customHeight="1" x14ac:dyDescent="0.25">
      <c r="A35" s="85">
        <v>32322</v>
      </c>
      <c r="B35" s="155" t="s">
        <v>200</v>
      </c>
      <c r="C35" s="155"/>
      <c r="D35" s="155"/>
      <c r="E35" s="155"/>
      <c r="F35" s="36">
        <v>55000</v>
      </c>
      <c r="G35" s="36"/>
      <c r="H35" s="37">
        <v>55000</v>
      </c>
    </row>
    <row r="36" spans="1:8" ht="17.100000000000001" customHeight="1" x14ac:dyDescent="0.25">
      <c r="A36" s="85" t="s">
        <v>54</v>
      </c>
      <c r="B36" s="137" t="s">
        <v>55</v>
      </c>
      <c r="C36" s="137"/>
      <c r="D36" s="137"/>
      <c r="E36" s="137"/>
      <c r="F36" s="36">
        <v>10000</v>
      </c>
      <c r="G36" s="36"/>
      <c r="H36" s="37">
        <f t="shared" ref="H36" si="6">F36+G36</f>
        <v>10000</v>
      </c>
    </row>
    <row r="37" spans="1:8" ht="17.100000000000001" customHeight="1" x14ac:dyDescent="0.25">
      <c r="A37" s="85" t="s">
        <v>56</v>
      </c>
      <c r="B37" s="137" t="s">
        <v>57</v>
      </c>
      <c r="C37" s="137"/>
      <c r="D37" s="137"/>
      <c r="E37" s="137"/>
      <c r="F37" s="36">
        <v>31000</v>
      </c>
      <c r="G37" s="36"/>
      <c r="H37" s="37">
        <f t="shared" si="5"/>
        <v>31000</v>
      </c>
    </row>
    <row r="38" spans="1:8" ht="17.100000000000001" customHeight="1" x14ac:dyDescent="0.25">
      <c r="A38" s="85" t="s">
        <v>58</v>
      </c>
      <c r="B38" s="137" t="s">
        <v>59</v>
      </c>
      <c r="C38" s="137"/>
      <c r="D38" s="137"/>
      <c r="E38" s="137"/>
      <c r="F38" s="36">
        <v>7000</v>
      </c>
      <c r="G38" s="36"/>
      <c r="H38" s="37">
        <f t="shared" si="5"/>
        <v>7000</v>
      </c>
    </row>
    <row r="39" spans="1:8" ht="17.100000000000001" customHeight="1" x14ac:dyDescent="0.25">
      <c r="A39" s="85" t="s">
        <v>60</v>
      </c>
      <c r="B39" s="137" t="s">
        <v>61</v>
      </c>
      <c r="C39" s="137"/>
      <c r="D39" s="137"/>
      <c r="E39" s="137"/>
      <c r="F39" s="36">
        <v>4800</v>
      </c>
      <c r="G39" s="36">
        <v>1000</v>
      </c>
      <c r="H39" s="37">
        <f t="shared" si="5"/>
        <v>5800</v>
      </c>
    </row>
    <row r="40" spans="1:8" ht="17.100000000000001" customHeight="1" x14ac:dyDescent="0.25">
      <c r="A40" s="85" t="s">
        <v>62</v>
      </c>
      <c r="B40" s="137" t="s">
        <v>63</v>
      </c>
      <c r="C40" s="137"/>
      <c r="D40" s="137"/>
      <c r="E40" s="137"/>
      <c r="F40" s="36">
        <v>6000</v>
      </c>
      <c r="G40" s="36">
        <v>1500</v>
      </c>
      <c r="H40" s="37">
        <f t="shared" si="5"/>
        <v>7500</v>
      </c>
    </row>
    <row r="41" spans="1:8" ht="17.100000000000001" customHeight="1" x14ac:dyDescent="0.25">
      <c r="A41" s="85" t="s">
        <v>64</v>
      </c>
      <c r="B41" s="137" t="s">
        <v>65</v>
      </c>
      <c r="C41" s="137"/>
      <c r="D41" s="137"/>
      <c r="E41" s="137"/>
      <c r="F41" s="36">
        <v>2000</v>
      </c>
      <c r="G41" s="36"/>
      <c r="H41" s="37">
        <f t="shared" si="5"/>
        <v>2000</v>
      </c>
    </row>
    <row r="42" spans="1:8" ht="17.100000000000001" customHeight="1" x14ac:dyDescent="0.25">
      <c r="A42" s="85" t="s">
        <v>66</v>
      </c>
      <c r="B42" s="137" t="s">
        <v>67</v>
      </c>
      <c r="C42" s="137"/>
      <c r="D42" s="137"/>
      <c r="E42" s="137"/>
      <c r="F42" s="36">
        <v>15000</v>
      </c>
      <c r="G42" s="36"/>
      <c r="H42" s="37">
        <f t="shared" si="5"/>
        <v>15000</v>
      </c>
    </row>
    <row r="43" spans="1:8" ht="17.100000000000001" customHeight="1" x14ac:dyDescent="0.25">
      <c r="A43" s="85" t="s">
        <v>68</v>
      </c>
      <c r="B43" s="137" t="s">
        <v>69</v>
      </c>
      <c r="C43" s="137"/>
      <c r="D43" s="137"/>
      <c r="E43" s="137"/>
      <c r="F43" s="36">
        <v>23000</v>
      </c>
      <c r="G43" s="36"/>
      <c r="H43" s="37">
        <f t="shared" si="5"/>
        <v>23000</v>
      </c>
    </row>
    <row r="44" spans="1:8" ht="17.100000000000001" customHeight="1" x14ac:dyDescent="0.25">
      <c r="A44" s="85" t="s">
        <v>70</v>
      </c>
      <c r="B44" s="137" t="s">
        <v>71</v>
      </c>
      <c r="C44" s="137"/>
      <c r="D44" s="137"/>
      <c r="E44" s="137"/>
      <c r="F44" s="36">
        <v>13000</v>
      </c>
      <c r="G44" s="36"/>
      <c r="H44" s="37">
        <f t="shared" si="5"/>
        <v>13000</v>
      </c>
    </row>
    <row r="45" spans="1:8" ht="17.100000000000001" customHeight="1" x14ac:dyDescent="0.25">
      <c r="A45" s="85" t="s">
        <v>72</v>
      </c>
      <c r="B45" s="137" t="s">
        <v>73</v>
      </c>
      <c r="C45" s="137"/>
      <c r="D45" s="137"/>
      <c r="E45" s="137"/>
      <c r="F45" s="36">
        <v>3000</v>
      </c>
      <c r="G45" s="36"/>
      <c r="H45" s="37">
        <f t="shared" si="5"/>
        <v>3000</v>
      </c>
    </row>
    <row r="46" spans="1:8" ht="17.100000000000001" customHeight="1" x14ac:dyDescent="0.25">
      <c r="A46" s="85" t="s">
        <v>74</v>
      </c>
      <c r="B46" s="137" t="s">
        <v>75</v>
      </c>
      <c r="C46" s="137"/>
      <c r="D46" s="137"/>
      <c r="E46" s="137"/>
      <c r="F46" s="36">
        <v>10000</v>
      </c>
      <c r="G46" s="36">
        <v>-5000</v>
      </c>
      <c r="H46" s="37">
        <f t="shared" si="5"/>
        <v>5000</v>
      </c>
    </row>
    <row r="47" spans="1:8" ht="17.100000000000001" customHeight="1" x14ac:dyDescent="0.25">
      <c r="A47" s="85" t="s">
        <v>76</v>
      </c>
      <c r="B47" s="137" t="s">
        <v>77</v>
      </c>
      <c r="C47" s="137"/>
      <c r="D47" s="137"/>
      <c r="E47" s="137"/>
      <c r="F47" s="36">
        <v>2000</v>
      </c>
      <c r="G47" s="36"/>
      <c r="H47" s="37">
        <f t="shared" si="5"/>
        <v>2000</v>
      </c>
    </row>
    <row r="48" spans="1:8" ht="17.100000000000001" customHeight="1" x14ac:dyDescent="0.25">
      <c r="A48" s="85" t="s">
        <v>78</v>
      </c>
      <c r="B48" s="137" t="s">
        <v>79</v>
      </c>
      <c r="C48" s="137"/>
      <c r="D48" s="137"/>
      <c r="E48" s="137"/>
      <c r="F48" s="36">
        <v>1000</v>
      </c>
      <c r="G48" s="36"/>
      <c r="H48" s="37">
        <f t="shared" si="5"/>
        <v>1000</v>
      </c>
    </row>
    <row r="49" spans="1:8" ht="17.100000000000001" customHeight="1" x14ac:dyDescent="0.25">
      <c r="A49" s="85" t="s">
        <v>80</v>
      </c>
      <c r="B49" s="137" t="s">
        <v>81</v>
      </c>
      <c r="C49" s="137"/>
      <c r="D49" s="137"/>
      <c r="E49" s="137"/>
      <c r="F49" s="36">
        <v>11200</v>
      </c>
      <c r="G49" s="36">
        <v>-11200</v>
      </c>
      <c r="H49" s="37">
        <f t="shared" si="5"/>
        <v>0</v>
      </c>
    </row>
    <row r="50" spans="1:8" ht="17.100000000000001" customHeight="1" x14ac:dyDescent="0.25">
      <c r="A50" s="85" t="s">
        <v>82</v>
      </c>
      <c r="B50" s="137" t="s">
        <v>83</v>
      </c>
      <c r="C50" s="137"/>
      <c r="D50" s="137"/>
      <c r="E50" s="137"/>
      <c r="F50" s="36">
        <v>2000</v>
      </c>
      <c r="G50" s="36"/>
      <c r="H50" s="37">
        <f t="shared" si="5"/>
        <v>2000</v>
      </c>
    </row>
    <row r="51" spans="1:8" ht="17.100000000000001" customHeight="1" x14ac:dyDescent="0.25">
      <c r="A51" s="85" t="s">
        <v>84</v>
      </c>
      <c r="B51" s="137" t="s">
        <v>85</v>
      </c>
      <c r="C51" s="137"/>
      <c r="D51" s="137"/>
      <c r="E51" s="137"/>
      <c r="F51" s="36">
        <v>1200</v>
      </c>
      <c r="G51" s="36"/>
      <c r="H51" s="37">
        <f t="shared" si="5"/>
        <v>1200</v>
      </c>
    </row>
    <row r="52" spans="1:8" ht="17.100000000000001" customHeight="1" x14ac:dyDescent="0.25">
      <c r="A52" s="85">
        <v>32991</v>
      </c>
      <c r="B52" s="137" t="s">
        <v>162</v>
      </c>
      <c r="C52" s="137"/>
      <c r="D52" s="137"/>
      <c r="E52" s="137"/>
      <c r="F52" s="36">
        <v>0</v>
      </c>
      <c r="G52" s="36">
        <v>1000</v>
      </c>
      <c r="H52" s="37">
        <v>1000</v>
      </c>
    </row>
    <row r="53" spans="1:8" ht="17.100000000000001" customHeight="1" x14ac:dyDescent="0.25">
      <c r="A53" s="85" t="s">
        <v>86</v>
      </c>
      <c r="B53" s="137" t="s">
        <v>87</v>
      </c>
      <c r="C53" s="137"/>
      <c r="D53" s="137"/>
      <c r="E53" s="137"/>
      <c r="F53" s="36">
        <v>12105</v>
      </c>
      <c r="G53" s="36">
        <v>-2105</v>
      </c>
      <c r="H53" s="37">
        <f t="shared" si="5"/>
        <v>10000</v>
      </c>
    </row>
    <row r="54" spans="1:8" ht="17.100000000000001" customHeight="1" x14ac:dyDescent="0.25">
      <c r="A54" s="85" t="s">
        <v>88</v>
      </c>
      <c r="B54" s="137" t="s">
        <v>89</v>
      </c>
      <c r="C54" s="137"/>
      <c r="D54" s="137"/>
      <c r="E54" s="137"/>
      <c r="F54" s="36">
        <v>4000</v>
      </c>
      <c r="G54" s="36">
        <v>1000</v>
      </c>
      <c r="H54" s="37">
        <f t="shared" si="5"/>
        <v>5000</v>
      </c>
    </row>
    <row r="55" spans="1:8" ht="17.100000000000001" customHeight="1" x14ac:dyDescent="0.25">
      <c r="A55" s="85" t="s">
        <v>90</v>
      </c>
      <c r="B55" s="137" t="s">
        <v>91</v>
      </c>
      <c r="C55" s="137"/>
      <c r="D55" s="137"/>
      <c r="E55" s="137"/>
      <c r="F55" s="36">
        <v>500</v>
      </c>
      <c r="G55" s="36"/>
      <c r="H55" s="37">
        <f t="shared" si="5"/>
        <v>500</v>
      </c>
    </row>
    <row r="56" spans="1:8" ht="17.100000000000001" customHeight="1" x14ac:dyDescent="0.25">
      <c r="A56" s="85" t="s">
        <v>92</v>
      </c>
      <c r="B56" s="137" t="s">
        <v>93</v>
      </c>
      <c r="C56" s="137"/>
      <c r="D56" s="137"/>
      <c r="E56" s="137"/>
      <c r="F56" s="36">
        <v>75000</v>
      </c>
      <c r="G56" s="36"/>
      <c r="H56" s="37">
        <f t="shared" si="5"/>
        <v>75000</v>
      </c>
    </row>
    <row r="57" spans="1:8" ht="17.100000000000001" customHeight="1" x14ac:dyDescent="0.25">
      <c r="A57" s="85" t="s">
        <v>94</v>
      </c>
      <c r="B57" s="137" t="s">
        <v>95</v>
      </c>
      <c r="C57" s="137"/>
      <c r="D57" s="137"/>
      <c r="E57" s="137"/>
      <c r="F57" s="36">
        <v>20000</v>
      </c>
      <c r="G57" s="36"/>
      <c r="H57" s="37">
        <f t="shared" si="5"/>
        <v>20000</v>
      </c>
    </row>
    <row r="58" spans="1:8" ht="17.100000000000001" customHeight="1" x14ac:dyDescent="0.25">
      <c r="A58" s="85" t="s">
        <v>96</v>
      </c>
      <c r="B58" s="137" t="s">
        <v>97</v>
      </c>
      <c r="C58" s="137"/>
      <c r="D58" s="137"/>
      <c r="E58" s="137"/>
      <c r="F58" s="36">
        <v>10000</v>
      </c>
      <c r="G58" s="36"/>
      <c r="H58" s="37">
        <f t="shared" si="5"/>
        <v>10000</v>
      </c>
    </row>
    <row r="59" spans="1:8" ht="17.100000000000001" customHeight="1" x14ac:dyDescent="0.25">
      <c r="A59" s="85" t="s">
        <v>98</v>
      </c>
      <c r="B59" s="137" t="s">
        <v>99</v>
      </c>
      <c r="C59" s="137"/>
      <c r="D59" s="137"/>
      <c r="E59" s="137"/>
      <c r="F59" s="36">
        <v>10000</v>
      </c>
      <c r="G59" s="36"/>
      <c r="H59" s="37">
        <f t="shared" si="5"/>
        <v>10000</v>
      </c>
    </row>
    <row r="60" spans="1:8" ht="17.100000000000001" customHeight="1" x14ac:dyDescent="0.25">
      <c r="A60" s="85" t="s">
        <v>100</v>
      </c>
      <c r="B60" s="137" t="s">
        <v>101</v>
      </c>
      <c r="C60" s="137"/>
      <c r="D60" s="137"/>
      <c r="E60" s="137"/>
      <c r="F60" s="36">
        <v>148195</v>
      </c>
      <c r="G60" s="36"/>
      <c r="H60" s="37">
        <f t="shared" si="5"/>
        <v>148195</v>
      </c>
    </row>
    <row r="61" spans="1:8" ht="30" customHeight="1" x14ac:dyDescent="0.25">
      <c r="A61" s="88" t="s">
        <v>4</v>
      </c>
      <c r="B61" s="139" t="s">
        <v>102</v>
      </c>
      <c r="C61" s="139"/>
      <c r="D61" s="139"/>
      <c r="E61" s="139"/>
      <c r="F61" s="34">
        <f>F62+F67+F73+F76+F83+F89</f>
        <v>570000</v>
      </c>
      <c r="G61" s="34">
        <f>G62+G67+G73+G76+G83+G89</f>
        <v>64400</v>
      </c>
      <c r="H61" s="34">
        <f>H62+H67+H73+H76+H83+H89</f>
        <v>634400</v>
      </c>
    </row>
    <row r="62" spans="1:8" ht="20.100000000000001" customHeight="1" x14ac:dyDescent="0.25">
      <c r="A62" s="89" t="s">
        <v>202</v>
      </c>
      <c r="B62" s="140" t="s">
        <v>7</v>
      </c>
      <c r="C62" s="140"/>
      <c r="D62" s="140"/>
      <c r="E62" s="140"/>
      <c r="F62" s="35">
        <f>F63+F64+F65+F66</f>
        <v>80000</v>
      </c>
      <c r="G62" s="35">
        <f>G63+G64+G65+G66</f>
        <v>8000</v>
      </c>
      <c r="H62" s="35">
        <f>H63+H64+H65+H66</f>
        <v>88000</v>
      </c>
    </row>
    <row r="63" spans="1:8" ht="17.100000000000001" customHeight="1" x14ac:dyDescent="0.25">
      <c r="A63" s="38">
        <v>32219</v>
      </c>
      <c r="B63" s="138" t="s">
        <v>161</v>
      </c>
      <c r="C63" s="138"/>
      <c r="D63" s="138"/>
      <c r="E63" s="138"/>
      <c r="F63" s="39"/>
      <c r="G63" s="40">
        <v>2500</v>
      </c>
      <c r="H63" s="40">
        <v>2500</v>
      </c>
    </row>
    <row r="64" spans="1:8" ht="17.100000000000001" customHeight="1" x14ac:dyDescent="0.25">
      <c r="A64" s="85" t="s">
        <v>103</v>
      </c>
      <c r="B64" s="137" t="s">
        <v>104</v>
      </c>
      <c r="C64" s="137"/>
      <c r="D64" s="137"/>
      <c r="E64" s="137"/>
      <c r="F64" s="36">
        <v>77000</v>
      </c>
      <c r="G64" s="36">
        <v>7000</v>
      </c>
      <c r="H64" s="37">
        <f>F64+G64</f>
        <v>84000</v>
      </c>
    </row>
    <row r="65" spans="1:8" ht="17.100000000000001" customHeight="1" x14ac:dyDescent="0.25">
      <c r="A65" s="85" t="s">
        <v>8</v>
      </c>
      <c r="B65" s="137" t="s">
        <v>9</v>
      </c>
      <c r="C65" s="137"/>
      <c r="D65" s="137"/>
      <c r="E65" s="137"/>
      <c r="F65" s="36">
        <v>1500</v>
      </c>
      <c r="G65" s="36">
        <v>-1500</v>
      </c>
      <c r="H65" s="37">
        <f t="shared" ref="H65:H66" si="7">F65+G65</f>
        <v>0</v>
      </c>
    </row>
    <row r="66" spans="1:8" ht="17.100000000000001" customHeight="1" x14ac:dyDescent="0.25">
      <c r="A66" s="85" t="s">
        <v>72</v>
      </c>
      <c r="B66" s="137" t="s">
        <v>73</v>
      </c>
      <c r="C66" s="137"/>
      <c r="D66" s="137"/>
      <c r="E66" s="137"/>
      <c r="F66" s="36">
        <v>1500</v>
      </c>
      <c r="G66" s="36"/>
      <c r="H66" s="37">
        <f t="shared" si="7"/>
        <v>1500</v>
      </c>
    </row>
    <row r="67" spans="1:8" ht="30" customHeight="1" x14ac:dyDescent="0.25">
      <c r="A67" s="89" t="s">
        <v>202</v>
      </c>
      <c r="B67" s="140" t="s">
        <v>105</v>
      </c>
      <c r="C67" s="140"/>
      <c r="D67" s="140"/>
      <c r="E67" s="140"/>
      <c r="F67" s="35">
        <f>SUM(F68:F72)</f>
        <v>10000</v>
      </c>
      <c r="G67" s="35">
        <f t="shared" ref="G67:H67" si="8">SUM(G68:G72)</f>
        <v>-5000</v>
      </c>
      <c r="H67" s="35">
        <f t="shared" si="8"/>
        <v>5000</v>
      </c>
    </row>
    <row r="68" spans="1:8" ht="17.100000000000001" customHeight="1" x14ac:dyDescent="0.25">
      <c r="A68" s="38">
        <v>32121</v>
      </c>
      <c r="B68" s="138" t="s">
        <v>170</v>
      </c>
      <c r="C68" s="138"/>
      <c r="D68" s="138"/>
      <c r="E68" s="138"/>
      <c r="F68" s="39"/>
      <c r="G68" s="40">
        <v>300</v>
      </c>
      <c r="H68" s="40">
        <v>300</v>
      </c>
    </row>
    <row r="69" spans="1:8" ht="17.100000000000001" customHeight="1" x14ac:dyDescent="0.25">
      <c r="A69" s="38">
        <v>32219</v>
      </c>
      <c r="B69" s="138" t="s">
        <v>161</v>
      </c>
      <c r="C69" s="138"/>
      <c r="D69" s="138"/>
      <c r="E69" s="138"/>
      <c r="F69" s="39"/>
      <c r="G69" s="40">
        <v>1000</v>
      </c>
      <c r="H69" s="40">
        <v>1000</v>
      </c>
    </row>
    <row r="70" spans="1:8" ht="17.100000000000001" customHeight="1" x14ac:dyDescent="0.25">
      <c r="A70" s="38">
        <v>32224</v>
      </c>
      <c r="B70" s="152" t="s">
        <v>104</v>
      </c>
      <c r="C70" s="153"/>
      <c r="D70" s="153"/>
      <c r="E70" s="154"/>
      <c r="F70" s="39"/>
      <c r="G70" s="40">
        <v>2000</v>
      </c>
      <c r="H70" s="40">
        <v>2000</v>
      </c>
    </row>
    <row r="71" spans="1:8" ht="17.100000000000001" customHeight="1" x14ac:dyDescent="0.25">
      <c r="A71" s="38">
        <v>32329</v>
      </c>
      <c r="B71" s="137" t="s">
        <v>55</v>
      </c>
      <c r="C71" s="137"/>
      <c r="D71" s="137"/>
      <c r="E71" s="137"/>
      <c r="F71" s="39"/>
      <c r="G71" s="40">
        <v>700</v>
      </c>
      <c r="H71" s="40">
        <v>700</v>
      </c>
    </row>
    <row r="72" spans="1:8" ht="17.100000000000001" customHeight="1" x14ac:dyDescent="0.25">
      <c r="A72" s="85" t="s">
        <v>86</v>
      </c>
      <c r="B72" s="137" t="s">
        <v>87</v>
      </c>
      <c r="C72" s="137"/>
      <c r="D72" s="137"/>
      <c r="E72" s="137"/>
      <c r="F72" s="36">
        <v>10000</v>
      </c>
      <c r="G72" s="36">
        <v>-9000</v>
      </c>
      <c r="H72" s="37">
        <f>F72+G72</f>
        <v>1000</v>
      </c>
    </row>
    <row r="73" spans="1:8" ht="30" customHeight="1" x14ac:dyDescent="0.25">
      <c r="A73" s="89" t="s">
        <v>202</v>
      </c>
      <c r="B73" s="140" t="s">
        <v>106</v>
      </c>
      <c r="C73" s="140"/>
      <c r="D73" s="140"/>
      <c r="E73" s="140"/>
      <c r="F73" s="35">
        <f>F74+F75</f>
        <v>460000</v>
      </c>
      <c r="G73" s="35">
        <f t="shared" ref="G73:H73" si="9">G74+G75</f>
        <v>0</v>
      </c>
      <c r="H73" s="35">
        <f t="shared" si="9"/>
        <v>460000</v>
      </c>
    </row>
    <row r="74" spans="1:8" ht="17.100000000000001" customHeight="1" x14ac:dyDescent="0.25">
      <c r="A74" s="85" t="s">
        <v>103</v>
      </c>
      <c r="B74" s="137" t="s">
        <v>104</v>
      </c>
      <c r="C74" s="137"/>
      <c r="D74" s="137"/>
      <c r="E74" s="137"/>
      <c r="F74" s="36">
        <v>450000</v>
      </c>
      <c r="G74" s="36">
        <v>5000</v>
      </c>
      <c r="H74" s="37">
        <f>F74+G74</f>
        <v>455000</v>
      </c>
    </row>
    <row r="75" spans="1:8" ht="17.100000000000001" customHeight="1" x14ac:dyDescent="0.25">
      <c r="A75" s="85" t="s">
        <v>86</v>
      </c>
      <c r="B75" s="137" t="s">
        <v>87</v>
      </c>
      <c r="C75" s="137"/>
      <c r="D75" s="137"/>
      <c r="E75" s="137"/>
      <c r="F75" s="36">
        <v>10000</v>
      </c>
      <c r="G75" s="36">
        <v>-5000</v>
      </c>
      <c r="H75" s="37">
        <f>F75+G75</f>
        <v>5000</v>
      </c>
    </row>
    <row r="76" spans="1:8" ht="55.5" customHeight="1" x14ac:dyDescent="0.25">
      <c r="A76" s="89" t="s">
        <v>202</v>
      </c>
      <c r="B76" s="140" t="s">
        <v>107</v>
      </c>
      <c r="C76" s="140"/>
      <c r="D76" s="140"/>
      <c r="E76" s="140"/>
      <c r="F76" s="35">
        <f>F78+F79+F80</f>
        <v>20000</v>
      </c>
      <c r="G76" s="35">
        <f>SUM(G77:G82)</f>
        <v>7400</v>
      </c>
      <c r="H76" s="35">
        <f>SUM(H77:H82)</f>
        <v>27400</v>
      </c>
    </row>
    <row r="77" spans="1:8" ht="17.100000000000001" customHeight="1" x14ac:dyDescent="0.25">
      <c r="A77" s="38">
        <v>32219</v>
      </c>
      <c r="B77" s="138" t="s">
        <v>161</v>
      </c>
      <c r="C77" s="138"/>
      <c r="D77" s="138"/>
      <c r="E77" s="138"/>
      <c r="F77" s="39"/>
      <c r="G77" s="40">
        <v>4000</v>
      </c>
      <c r="H77" s="40">
        <v>4000</v>
      </c>
    </row>
    <row r="78" spans="1:8" ht="17.100000000000001" customHeight="1" x14ac:dyDescent="0.25">
      <c r="A78" s="85" t="s">
        <v>103</v>
      </c>
      <c r="B78" s="137" t="s">
        <v>104</v>
      </c>
      <c r="C78" s="137"/>
      <c r="D78" s="137"/>
      <c r="E78" s="137"/>
      <c r="F78" s="36">
        <v>7000</v>
      </c>
      <c r="G78" s="36">
        <v>-1900</v>
      </c>
      <c r="H78" s="37">
        <f>F78+G78</f>
        <v>5100</v>
      </c>
    </row>
    <row r="79" spans="1:8" ht="17.100000000000001" customHeight="1" x14ac:dyDescent="0.25">
      <c r="A79" s="85" t="s">
        <v>8</v>
      </c>
      <c r="B79" s="137" t="s">
        <v>9</v>
      </c>
      <c r="C79" s="137"/>
      <c r="D79" s="137"/>
      <c r="E79" s="137"/>
      <c r="F79" s="36">
        <v>9000</v>
      </c>
      <c r="G79" s="36">
        <v>-3100</v>
      </c>
      <c r="H79" s="37">
        <f t="shared" ref="H79" si="10">F79+G79</f>
        <v>5900</v>
      </c>
    </row>
    <row r="80" spans="1:8" ht="17.100000000000001" customHeight="1" x14ac:dyDescent="0.25">
      <c r="A80" s="85" t="s">
        <v>72</v>
      </c>
      <c r="B80" s="137" t="s">
        <v>73</v>
      </c>
      <c r="C80" s="137"/>
      <c r="D80" s="137"/>
      <c r="E80" s="137"/>
      <c r="F80" s="36">
        <v>4000</v>
      </c>
      <c r="G80" s="36">
        <v>400</v>
      </c>
      <c r="H80" s="37">
        <v>4400</v>
      </c>
    </row>
    <row r="81" spans="1:17" ht="17.100000000000001" customHeight="1" x14ac:dyDescent="0.25">
      <c r="A81" s="85">
        <v>32412</v>
      </c>
      <c r="B81" s="137" t="s">
        <v>168</v>
      </c>
      <c r="C81" s="137"/>
      <c r="D81" s="137"/>
      <c r="E81" s="137"/>
      <c r="F81" s="36"/>
      <c r="G81" s="36">
        <v>2000</v>
      </c>
      <c r="H81" s="37">
        <v>2000</v>
      </c>
    </row>
    <row r="82" spans="1:17" ht="17.100000000000001" customHeight="1" x14ac:dyDescent="0.25">
      <c r="A82" s="85">
        <v>42411</v>
      </c>
      <c r="B82" s="137" t="s">
        <v>99</v>
      </c>
      <c r="C82" s="137"/>
      <c r="D82" s="137"/>
      <c r="E82" s="137"/>
      <c r="F82" s="36"/>
      <c r="G82" s="36">
        <v>6000</v>
      </c>
      <c r="H82" s="37">
        <v>6000</v>
      </c>
    </row>
    <row r="83" spans="1:17" ht="30" customHeight="1" x14ac:dyDescent="0.25">
      <c r="A83" s="89" t="s">
        <v>202</v>
      </c>
      <c r="B83" s="140" t="s">
        <v>149</v>
      </c>
      <c r="C83" s="140"/>
      <c r="D83" s="140"/>
      <c r="E83" s="140"/>
      <c r="F83" s="35">
        <f>SUM(F84:F88)</f>
        <v>0</v>
      </c>
      <c r="G83" s="35">
        <f>SUM(G84:G88)</f>
        <v>50000</v>
      </c>
      <c r="H83" s="35">
        <f>SUM(H84:H88)</f>
        <v>50000</v>
      </c>
    </row>
    <row r="84" spans="1:17" ht="17.100000000000001" customHeight="1" x14ac:dyDescent="0.25">
      <c r="A84" s="85">
        <v>32111</v>
      </c>
      <c r="B84" s="137" t="s">
        <v>12</v>
      </c>
      <c r="C84" s="137"/>
      <c r="D84" s="137"/>
      <c r="E84" s="137"/>
      <c r="F84" s="36"/>
      <c r="G84" s="36">
        <v>11000</v>
      </c>
      <c r="H84" s="37">
        <v>11000</v>
      </c>
    </row>
    <row r="85" spans="1:17" ht="17.100000000000001" customHeight="1" x14ac:dyDescent="0.25">
      <c r="A85" s="85">
        <v>32115</v>
      </c>
      <c r="B85" s="137" t="s">
        <v>160</v>
      </c>
      <c r="C85" s="137"/>
      <c r="D85" s="137"/>
      <c r="E85" s="137"/>
      <c r="F85" s="36"/>
      <c r="G85" s="36">
        <v>1000</v>
      </c>
      <c r="H85" s="37">
        <v>1000</v>
      </c>
    </row>
    <row r="86" spans="1:17" ht="17.100000000000001" customHeight="1" x14ac:dyDescent="0.25">
      <c r="A86" s="85">
        <v>32219</v>
      </c>
      <c r="B86" s="137" t="s">
        <v>161</v>
      </c>
      <c r="C86" s="137"/>
      <c r="D86" s="137"/>
      <c r="E86" s="137"/>
      <c r="F86" s="36"/>
      <c r="G86" s="36">
        <v>20000</v>
      </c>
      <c r="H86" s="37">
        <v>20000</v>
      </c>
    </row>
    <row r="87" spans="1:17" ht="17.100000000000001" customHeight="1" x14ac:dyDescent="0.25">
      <c r="A87" s="85">
        <v>32251</v>
      </c>
      <c r="B87" s="137" t="s">
        <v>46</v>
      </c>
      <c r="C87" s="137"/>
      <c r="D87" s="137"/>
      <c r="E87" s="137"/>
      <c r="F87" s="36"/>
      <c r="G87" s="36">
        <v>10000</v>
      </c>
      <c r="H87" s="37">
        <v>10000</v>
      </c>
    </row>
    <row r="88" spans="1:17" ht="17.100000000000001" customHeight="1" x14ac:dyDescent="0.25">
      <c r="A88" s="85">
        <v>32319</v>
      </c>
      <c r="B88" s="137" t="s">
        <v>9</v>
      </c>
      <c r="C88" s="137"/>
      <c r="D88" s="137"/>
      <c r="E88" s="137"/>
      <c r="F88" s="36"/>
      <c r="G88" s="36">
        <v>8000</v>
      </c>
      <c r="H88" s="37">
        <v>8000</v>
      </c>
    </row>
    <row r="89" spans="1:17" ht="35.1" customHeight="1" x14ac:dyDescent="0.25">
      <c r="A89" s="89" t="s">
        <v>202</v>
      </c>
      <c r="B89" s="140" t="s">
        <v>153</v>
      </c>
      <c r="C89" s="140"/>
      <c r="D89" s="140"/>
      <c r="E89" s="140"/>
      <c r="F89" s="35"/>
      <c r="G89" s="35">
        <f>SUM(G90:G91)</f>
        <v>4000</v>
      </c>
      <c r="H89" s="35">
        <f>SUM(H90+H91)</f>
        <v>4000</v>
      </c>
    </row>
    <row r="90" spans="1:17" ht="17.100000000000001" customHeight="1" x14ac:dyDescent="0.25">
      <c r="A90" s="85">
        <v>32244</v>
      </c>
      <c r="B90" s="137" t="s">
        <v>44</v>
      </c>
      <c r="C90" s="137"/>
      <c r="D90" s="137"/>
      <c r="E90" s="137"/>
      <c r="F90" s="36"/>
      <c r="G90" s="36">
        <v>600</v>
      </c>
      <c r="H90" s="36">
        <v>600</v>
      </c>
    </row>
    <row r="91" spans="1:17" ht="17.100000000000001" customHeight="1" x14ac:dyDescent="0.25">
      <c r="A91" s="85">
        <v>42621</v>
      </c>
      <c r="B91" s="137" t="s">
        <v>169</v>
      </c>
      <c r="C91" s="137"/>
      <c r="D91" s="137"/>
      <c r="E91" s="137"/>
      <c r="F91" s="36"/>
      <c r="G91" s="36">
        <v>3400</v>
      </c>
      <c r="H91" s="36">
        <v>3400</v>
      </c>
    </row>
    <row r="92" spans="1:17" ht="18" customHeight="1" x14ac:dyDescent="0.25">
      <c r="A92" s="86" t="s">
        <v>205</v>
      </c>
      <c r="B92" s="141" t="s">
        <v>154</v>
      </c>
      <c r="C92" s="141"/>
      <c r="D92" s="141"/>
      <c r="E92" s="141"/>
      <c r="F92" s="41">
        <f>F93</f>
        <v>0</v>
      </c>
      <c r="G92" s="41">
        <f t="shared" ref="G92:H93" si="11">G93</f>
        <v>19000</v>
      </c>
      <c r="H92" s="41">
        <f t="shared" si="11"/>
        <v>19000</v>
      </c>
      <c r="Q92" s="42"/>
    </row>
    <row r="93" spans="1:17" ht="30" customHeight="1" x14ac:dyDescent="0.25">
      <c r="A93" s="87" t="s">
        <v>202</v>
      </c>
      <c r="B93" s="142" t="s">
        <v>155</v>
      </c>
      <c r="C93" s="142"/>
      <c r="D93" s="142"/>
      <c r="E93" s="142"/>
      <c r="F93" s="43">
        <f>F94</f>
        <v>0</v>
      </c>
      <c r="G93" s="43">
        <f t="shared" si="11"/>
        <v>19000</v>
      </c>
      <c r="H93" s="43">
        <f t="shared" si="11"/>
        <v>19000</v>
      </c>
    </row>
    <row r="94" spans="1:17" ht="20.100000000000001" customHeight="1" x14ac:dyDescent="0.25">
      <c r="A94" s="44" t="s">
        <v>103</v>
      </c>
      <c r="B94" s="143" t="s">
        <v>104</v>
      </c>
      <c r="C94" s="143"/>
      <c r="D94" s="143"/>
      <c r="E94" s="143"/>
      <c r="F94" s="45"/>
      <c r="G94" s="45">
        <v>19000</v>
      </c>
      <c r="H94" s="46">
        <f>F94+G94</f>
        <v>19000</v>
      </c>
    </row>
    <row r="95" spans="1:17" ht="20.100000000000001" customHeight="1" x14ac:dyDescent="0.25">
      <c r="A95" s="86" t="s">
        <v>205</v>
      </c>
      <c r="B95" s="141" t="s">
        <v>157</v>
      </c>
      <c r="C95" s="141"/>
      <c r="D95" s="141"/>
      <c r="E95" s="141"/>
      <c r="F95" s="41">
        <f>F96</f>
        <v>0</v>
      </c>
      <c r="G95" s="41">
        <f t="shared" ref="G95:H95" si="12">G96</f>
        <v>53800</v>
      </c>
      <c r="H95" s="41">
        <f t="shared" si="12"/>
        <v>53800</v>
      </c>
      <c r="O95" s="47"/>
    </row>
    <row r="96" spans="1:17" ht="30" customHeight="1" x14ac:dyDescent="0.25">
      <c r="A96" s="87" t="s">
        <v>202</v>
      </c>
      <c r="B96" s="142" t="s">
        <v>155</v>
      </c>
      <c r="C96" s="142"/>
      <c r="D96" s="142"/>
      <c r="E96" s="142"/>
      <c r="F96" s="43">
        <f>SUM(F97:F101)</f>
        <v>0</v>
      </c>
      <c r="G96" s="43">
        <f t="shared" ref="G96:H96" si="13">SUM(G97:G101)</f>
        <v>53800</v>
      </c>
      <c r="H96" s="43">
        <f t="shared" si="13"/>
        <v>53800</v>
      </c>
    </row>
    <row r="97" spans="1:8" ht="17.100000000000001" customHeight="1" x14ac:dyDescent="0.25">
      <c r="A97" s="44">
        <v>32114</v>
      </c>
      <c r="B97" s="143" t="s">
        <v>158</v>
      </c>
      <c r="C97" s="143"/>
      <c r="D97" s="143"/>
      <c r="E97" s="143"/>
      <c r="F97" s="45"/>
      <c r="G97" s="45">
        <v>25000</v>
      </c>
      <c r="H97" s="46">
        <f>F97+G97</f>
        <v>25000</v>
      </c>
    </row>
    <row r="98" spans="1:8" ht="17.100000000000001" customHeight="1" x14ac:dyDescent="0.25">
      <c r="A98" s="44">
        <v>32115</v>
      </c>
      <c r="B98" s="143" t="s">
        <v>163</v>
      </c>
      <c r="C98" s="143"/>
      <c r="D98" s="143"/>
      <c r="E98" s="143"/>
      <c r="F98" s="45"/>
      <c r="G98" s="45">
        <v>300</v>
      </c>
      <c r="H98" s="46">
        <v>300</v>
      </c>
    </row>
    <row r="99" spans="1:8" ht="17.100000000000001" customHeight="1" x14ac:dyDescent="0.25">
      <c r="A99" s="44">
        <v>32116</v>
      </c>
      <c r="B99" s="143" t="s">
        <v>159</v>
      </c>
      <c r="C99" s="143"/>
      <c r="D99" s="143"/>
      <c r="E99" s="143"/>
      <c r="F99" s="45"/>
      <c r="G99" s="45">
        <v>9500</v>
      </c>
      <c r="H99" s="46">
        <v>9500</v>
      </c>
    </row>
    <row r="100" spans="1:8" ht="17.100000000000001" customHeight="1" x14ac:dyDescent="0.25">
      <c r="A100" s="44">
        <v>32131</v>
      </c>
      <c r="B100" s="143" t="s">
        <v>18</v>
      </c>
      <c r="C100" s="143"/>
      <c r="D100" s="143"/>
      <c r="E100" s="143"/>
      <c r="F100" s="45"/>
      <c r="G100" s="45">
        <v>18600</v>
      </c>
      <c r="H100" s="46">
        <v>18600</v>
      </c>
    </row>
    <row r="101" spans="1:8" ht="17.100000000000001" customHeight="1" x14ac:dyDescent="0.25">
      <c r="A101" s="44">
        <v>34311</v>
      </c>
      <c r="B101" s="143" t="s">
        <v>89</v>
      </c>
      <c r="C101" s="143"/>
      <c r="D101" s="143"/>
      <c r="E101" s="143"/>
      <c r="F101" s="45"/>
      <c r="G101" s="45">
        <v>400</v>
      </c>
      <c r="H101" s="46">
        <v>400</v>
      </c>
    </row>
    <row r="102" spans="1:8" ht="20.100000000000001" customHeight="1" x14ac:dyDescent="0.25">
      <c r="A102" s="86" t="s">
        <v>205</v>
      </c>
      <c r="B102" s="141" t="s">
        <v>164</v>
      </c>
      <c r="C102" s="141"/>
      <c r="D102" s="141"/>
      <c r="E102" s="141"/>
      <c r="F102" s="48"/>
      <c r="G102" s="41">
        <v>9700</v>
      </c>
      <c r="H102" s="49">
        <v>9700</v>
      </c>
    </row>
    <row r="103" spans="1:8" ht="20.100000000000001" customHeight="1" x14ac:dyDescent="0.25">
      <c r="A103" s="87" t="s">
        <v>202</v>
      </c>
      <c r="B103" s="146" t="s">
        <v>165</v>
      </c>
      <c r="C103" s="147"/>
      <c r="D103" s="147"/>
      <c r="E103" s="148"/>
      <c r="F103" s="15"/>
      <c r="G103" s="15">
        <f>SUM(G104:G106)</f>
        <v>9700</v>
      </c>
      <c r="H103" s="102">
        <f>SUM(H104:H106)</f>
        <v>9700</v>
      </c>
    </row>
    <row r="104" spans="1:8" ht="17.100000000000001" customHeight="1" x14ac:dyDescent="0.25">
      <c r="A104" s="50">
        <v>32241</v>
      </c>
      <c r="B104" s="144" t="s">
        <v>166</v>
      </c>
      <c r="C104" s="144"/>
      <c r="D104" s="144"/>
      <c r="E104" s="144"/>
      <c r="F104" s="51"/>
      <c r="G104" s="51">
        <v>1700</v>
      </c>
      <c r="H104" s="52">
        <v>1700</v>
      </c>
    </row>
    <row r="105" spans="1:8" ht="17.100000000000001" customHeight="1" x14ac:dyDescent="0.25">
      <c r="A105" s="50">
        <v>32334</v>
      </c>
      <c r="B105" s="149" t="s">
        <v>167</v>
      </c>
      <c r="C105" s="150"/>
      <c r="D105" s="150"/>
      <c r="E105" s="151"/>
      <c r="F105" s="51"/>
      <c r="G105" s="51">
        <v>900</v>
      </c>
      <c r="H105" s="52">
        <v>900</v>
      </c>
    </row>
    <row r="106" spans="1:8" ht="17.100000000000001" customHeight="1" x14ac:dyDescent="0.25">
      <c r="A106" s="50">
        <v>42273</v>
      </c>
      <c r="B106" s="149" t="s">
        <v>97</v>
      </c>
      <c r="C106" s="150"/>
      <c r="D106" s="150"/>
      <c r="E106" s="151"/>
      <c r="F106" s="51"/>
      <c r="G106" s="51">
        <v>7100</v>
      </c>
      <c r="H106" s="52">
        <v>7100</v>
      </c>
    </row>
    <row r="107" spans="1:8" ht="30" customHeight="1" x14ac:dyDescent="0.25">
      <c r="A107" s="90" t="s">
        <v>1</v>
      </c>
      <c r="B107" s="145" t="s">
        <v>122</v>
      </c>
      <c r="C107" s="145"/>
      <c r="D107" s="145"/>
      <c r="E107" s="145"/>
      <c r="F107" s="32">
        <f>F108</f>
        <v>143105</v>
      </c>
      <c r="G107" s="32">
        <f t="shared" ref="G107:H109" si="14">G108</f>
        <v>26145</v>
      </c>
      <c r="H107" s="32">
        <f t="shared" si="14"/>
        <v>169250</v>
      </c>
    </row>
    <row r="108" spans="1:8" ht="30" customHeight="1" x14ac:dyDescent="0.25">
      <c r="A108" s="91" t="s">
        <v>2</v>
      </c>
      <c r="B108" s="159" t="s">
        <v>108</v>
      </c>
      <c r="C108" s="159"/>
      <c r="D108" s="159"/>
      <c r="E108" s="159"/>
      <c r="F108" s="33">
        <f>F109+F118</f>
        <v>143105</v>
      </c>
      <c r="G108" s="33">
        <f t="shared" ref="G108:H108" si="15">G109+G118</f>
        <v>26145</v>
      </c>
      <c r="H108" s="33">
        <f t="shared" si="15"/>
        <v>169250</v>
      </c>
    </row>
    <row r="109" spans="1:8" ht="20.100000000000001" customHeight="1" x14ac:dyDescent="0.25">
      <c r="A109" s="88" t="s">
        <v>205</v>
      </c>
      <c r="B109" s="139" t="s">
        <v>109</v>
      </c>
      <c r="C109" s="139"/>
      <c r="D109" s="139"/>
      <c r="E109" s="139"/>
      <c r="F109" s="34">
        <f>F110</f>
        <v>143105</v>
      </c>
      <c r="G109" s="34">
        <f t="shared" si="14"/>
        <v>-32255</v>
      </c>
      <c r="H109" s="34">
        <f t="shared" si="14"/>
        <v>110850</v>
      </c>
    </row>
    <row r="110" spans="1:8" ht="30" customHeight="1" x14ac:dyDescent="0.25">
      <c r="A110" s="89" t="s">
        <v>202</v>
      </c>
      <c r="B110" s="140" t="s">
        <v>110</v>
      </c>
      <c r="C110" s="140"/>
      <c r="D110" s="140"/>
      <c r="E110" s="140"/>
      <c r="F110" s="35">
        <f>SUM(F111:F117)</f>
        <v>143105</v>
      </c>
      <c r="G110" s="35">
        <f t="shared" ref="G110:H110" si="16">SUM(G111:G117)</f>
        <v>-32255</v>
      </c>
      <c r="H110" s="35">
        <f t="shared" si="16"/>
        <v>110850</v>
      </c>
    </row>
    <row r="111" spans="1:8" ht="17.100000000000001" customHeight="1" x14ac:dyDescent="0.25">
      <c r="A111" s="85" t="s">
        <v>111</v>
      </c>
      <c r="B111" s="137" t="s">
        <v>112</v>
      </c>
      <c r="C111" s="137"/>
      <c r="D111" s="137"/>
      <c r="E111" s="137"/>
      <c r="F111" s="36">
        <v>107129</v>
      </c>
      <c r="G111" s="36">
        <v>-16829</v>
      </c>
      <c r="H111" s="37">
        <f>F111+G111</f>
        <v>90300</v>
      </c>
    </row>
    <row r="112" spans="1:8" ht="17.100000000000001" customHeight="1" x14ac:dyDescent="0.25">
      <c r="A112" s="85">
        <v>32216</v>
      </c>
      <c r="B112" s="137" t="s">
        <v>171</v>
      </c>
      <c r="C112" s="137"/>
      <c r="D112" s="137"/>
      <c r="E112" s="137"/>
      <c r="F112" s="36">
        <v>5000</v>
      </c>
      <c r="G112" s="36">
        <v>-1250</v>
      </c>
      <c r="H112" s="37">
        <f t="shared" ref="H112:H117" si="17">F112+G112</f>
        <v>3750</v>
      </c>
    </row>
    <row r="113" spans="1:8" ht="17.100000000000001" customHeight="1" x14ac:dyDescent="0.25">
      <c r="A113" s="85" t="s">
        <v>113</v>
      </c>
      <c r="B113" s="137" t="s">
        <v>114</v>
      </c>
      <c r="C113" s="137"/>
      <c r="D113" s="137"/>
      <c r="E113" s="137"/>
      <c r="F113" s="36">
        <v>16069</v>
      </c>
      <c r="G113" s="36">
        <v>-2469</v>
      </c>
      <c r="H113" s="37">
        <f t="shared" si="17"/>
        <v>13600</v>
      </c>
    </row>
    <row r="114" spans="1:8" ht="17.100000000000001" customHeight="1" x14ac:dyDescent="0.25">
      <c r="A114" s="85" t="s">
        <v>115</v>
      </c>
      <c r="B114" s="137" t="s">
        <v>116</v>
      </c>
      <c r="C114" s="137"/>
      <c r="D114" s="137"/>
      <c r="E114" s="137"/>
      <c r="F114" s="36">
        <v>536</v>
      </c>
      <c r="G114" s="36">
        <v>-36</v>
      </c>
      <c r="H114" s="37">
        <f t="shared" si="17"/>
        <v>500</v>
      </c>
    </row>
    <row r="115" spans="1:8" ht="17.100000000000001" customHeight="1" x14ac:dyDescent="0.25">
      <c r="A115" s="85" t="s">
        <v>117</v>
      </c>
      <c r="B115" s="137" t="s">
        <v>118</v>
      </c>
      <c r="C115" s="137"/>
      <c r="D115" s="137"/>
      <c r="E115" s="137"/>
      <c r="F115" s="36">
        <v>1821</v>
      </c>
      <c r="G115" s="36">
        <v>-221</v>
      </c>
      <c r="H115" s="37">
        <f t="shared" si="17"/>
        <v>1600</v>
      </c>
    </row>
    <row r="116" spans="1:8" ht="17.100000000000001" customHeight="1" x14ac:dyDescent="0.25">
      <c r="A116" s="85" t="s">
        <v>11</v>
      </c>
      <c r="B116" s="137" t="s">
        <v>12</v>
      </c>
      <c r="C116" s="137"/>
      <c r="D116" s="137"/>
      <c r="E116" s="137"/>
      <c r="F116" s="36">
        <v>1350</v>
      </c>
      <c r="G116" s="36">
        <v>-250</v>
      </c>
      <c r="H116" s="37">
        <f t="shared" si="17"/>
        <v>1100</v>
      </c>
    </row>
    <row r="117" spans="1:8" ht="17.100000000000001" customHeight="1" x14ac:dyDescent="0.25">
      <c r="A117" s="85" t="s">
        <v>119</v>
      </c>
      <c r="B117" s="137" t="s">
        <v>120</v>
      </c>
      <c r="C117" s="137"/>
      <c r="D117" s="137"/>
      <c r="E117" s="137"/>
      <c r="F117" s="36">
        <v>11200</v>
      </c>
      <c r="G117" s="36">
        <v>-11200</v>
      </c>
      <c r="H117" s="37">
        <f t="shared" si="17"/>
        <v>0</v>
      </c>
    </row>
    <row r="118" spans="1:8" ht="30" customHeight="1" x14ac:dyDescent="0.25">
      <c r="A118" s="88" t="s">
        <v>205</v>
      </c>
      <c r="B118" s="139" t="s">
        <v>156</v>
      </c>
      <c r="C118" s="139"/>
      <c r="D118" s="139"/>
      <c r="E118" s="139"/>
      <c r="F118" s="34">
        <f>F119</f>
        <v>0</v>
      </c>
      <c r="G118" s="34">
        <f t="shared" ref="G118:H118" si="18">G119</f>
        <v>58400</v>
      </c>
      <c r="H118" s="34">
        <f t="shared" si="18"/>
        <v>58400</v>
      </c>
    </row>
    <row r="119" spans="1:8" ht="30" customHeight="1" x14ac:dyDescent="0.25">
      <c r="A119" s="89" t="s">
        <v>202</v>
      </c>
      <c r="B119" s="140" t="s">
        <v>110</v>
      </c>
      <c r="C119" s="140"/>
      <c r="D119" s="140"/>
      <c r="E119" s="140"/>
      <c r="F119" s="35">
        <f>SUM(F120:F126)</f>
        <v>0</v>
      </c>
      <c r="G119" s="35">
        <f t="shared" ref="G119:H119" si="19">SUM(G120:G126)</f>
        <v>58400</v>
      </c>
      <c r="H119" s="35">
        <f t="shared" si="19"/>
        <v>58400</v>
      </c>
    </row>
    <row r="120" spans="1:8" ht="17.100000000000001" customHeight="1" x14ac:dyDescent="0.25">
      <c r="A120" s="85" t="s">
        <v>111</v>
      </c>
      <c r="B120" s="137" t="s">
        <v>112</v>
      </c>
      <c r="C120" s="137"/>
      <c r="D120" s="137"/>
      <c r="E120" s="137"/>
      <c r="F120" s="36"/>
      <c r="G120" s="36">
        <v>42600</v>
      </c>
      <c r="H120" s="37">
        <v>42600</v>
      </c>
    </row>
    <row r="121" spans="1:8" ht="17.100000000000001" customHeight="1" x14ac:dyDescent="0.25">
      <c r="A121" s="85">
        <v>31219</v>
      </c>
      <c r="B121" s="137" t="s">
        <v>172</v>
      </c>
      <c r="C121" s="137"/>
      <c r="D121" s="137"/>
      <c r="E121" s="137"/>
      <c r="F121" s="36"/>
      <c r="G121" s="36">
        <v>6250</v>
      </c>
      <c r="H121" s="37">
        <v>6250</v>
      </c>
    </row>
    <row r="122" spans="1:8" ht="17.100000000000001" customHeight="1" x14ac:dyDescent="0.25">
      <c r="A122" s="85" t="s">
        <v>113</v>
      </c>
      <c r="B122" s="137" t="s">
        <v>114</v>
      </c>
      <c r="C122" s="137"/>
      <c r="D122" s="137"/>
      <c r="E122" s="137"/>
      <c r="F122" s="36"/>
      <c r="G122" s="36">
        <v>6400</v>
      </c>
      <c r="H122" s="37">
        <v>6400</v>
      </c>
    </row>
    <row r="123" spans="1:8" ht="25.5" customHeight="1" x14ac:dyDescent="0.25">
      <c r="A123" s="85" t="s">
        <v>115</v>
      </c>
      <c r="B123" s="137" t="s">
        <v>116</v>
      </c>
      <c r="C123" s="137"/>
      <c r="D123" s="137"/>
      <c r="E123" s="137"/>
      <c r="F123" s="36"/>
      <c r="G123" s="36">
        <v>300</v>
      </c>
      <c r="H123" s="37">
        <v>300</v>
      </c>
    </row>
    <row r="124" spans="1:8" ht="26.25" customHeight="1" x14ac:dyDescent="0.25">
      <c r="A124" s="85" t="s">
        <v>117</v>
      </c>
      <c r="B124" s="137" t="s">
        <v>118</v>
      </c>
      <c r="C124" s="137"/>
      <c r="D124" s="137"/>
      <c r="E124" s="137"/>
      <c r="F124" s="36"/>
      <c r="G124" s="36">
        <v>800</v>
      </c>
      <c r="H124" s="37">
        <v>800</v>
      </c>
    </row>
    <row r="125" spans="1:8" ht="17.100000000000001" customHeight="1" x14ac:dyDescent="0.25">
      <c r="A125" s="85" t="s">
        <v>11</v>
      </c>
      <c r="B125" s="137" t="s">
        <v>12</v>
      </c>
      <c r="C125" s="137"/>
      <c r="D125" s="137"/>
      <c r="E125" s="137"/>
      <c r="F125" s="36"/>
      <c r="G125" s="36">
        <v>850</v>
      </c>
      <c r="H125" s="37">
        <v>850</v>
      </c>
    </row>
    <row r="126" spans="1:8" ht="17.100000000000001" customHeight="1" x14ac:dyDescent="0.25">
      <c r="A126" s="85" t="s">
        <v>119</v>
      </c>
      <c r="B126" s="137" t="s">
        <v>120</v>
      </c>
      <c r="C126" s="137"/>
      <c r="D126" s="137"/>
      <c r="E126" s="137"/>
      <c r="F126" s="36"/>
      <c r="G126" s="36">
        <v>1200</v>
      </c>
      <c r="H126" s="37">
        <v>1200</v>
      </c>
    </row>
    <row r="127" spans="1:8" ht="18" customHeight="1" x14ac:dyDescent="0.25">
      <c r="A127" s="98"/>
      <c r="B127" s="98"/>
      <c r="C127" s="98"/>
      <c r="D127" s="98"/>
      <c r="E127" s="98"/>
      <c r="F127" s="99"/>
      <c r="G127" s="99"/>
      <c r="H127" s="100"/>
    </row>
    <row r="128" spans="1:8" ht="18" customHeight="1" x14ac:dyDescent="0.25">
      <c r="B128" s="165" t="s">
        <v>177</v>
      </c>
      <c r="C128" s="165"/>
      <c r="D128" s="165"/>
      <c r="E128" s="165"/>
      <c r="F128" s="37">
        <f>F9</f>
        <v>220000</v>
      </c>
      <c r="G128" s="37">
        <f>G9</f>
        <v>12060</v>
      </c>
      <c r="H128" s="37">
        <f>H9</f>
        <v>232060</v>
      </c>
    </row>
    <row r="129" spans="1:8" ht="18" customHeight="1" x14ac:dyDescent="0.25">
      <c r="B129" s="165" t="s">
        <v>178</v>
      </c>
      <c r="C129" s="165"/>
      <c r="D129" s="165"/>
      <c r="E129" s="165"/>
      <c r="F129" s="37">
        <f>F11</f>
        <v>1505000</v>
      </c>
      <c r="G129" s="37">
        <f>G11</f>
        <v>-33244</v>
      </c>
      <c r="H129" s="37">
        <f>H11</f>
        <v>1471756</v>
      </c>
    </row>
    <row r="130" spans="1:8" ht="18" customHeight="1" x14ac:dyDescent="0.25">
      <c r="B130" s="165" t="s">
        <v>179</v>
      </c>
      <c r="C130" s="165"/>
      <c r="D130" s="165"/>
      <c r="E130" s="165"/>
      <c r="F130" s="37">
        <f>F62</f>
        <v>80000</v>
      </c>
      <c r="G130" s="37">
        <f>G62</f>
        <v>8000</v>
      </c>
      <c r="H130" s="37">
        <f>H62</f>
        <v>88000</v>
      </c>
    </row>
    <row r="131" spans="1:8" ht="18" customHeight="1" x14ac:dyDescent="0.25">
      <c r="B131" s="165" t="s">
        <v>180</v>
      </c>
      <c r="C131" s="165"/>
      <c r="D131" s="165"/>
      <c r="E131" s="165"/>
      <c r="F131" s="37">
        <f>F67</f>
        <v>10000</v>
      </c>
      <c r="G131" s="37">
        <f>G67</f>
        <v>-5000</v>
      </c>
      <c r="H131" s="37">
        <f>H67</f>
        <v>5000</v>
      </c>
    </row>
    <row r="132" spans="1:8" ht="18" customHeight="1" x14ac:dyDescent="0.25">
      <c r="B132" s="165" t="s">
        <v>181</v>
      </c>
      <c r="C132" s="165"/>
      <c r="D132" s="165"/>
      <c r="E132" s="165"/>
      <c r="F132" s="37">
        <f>F73</f>
        <v>460000</v>
      </c>
      <c r="G132" s="37">
        <f t="shared" ref="G132:H132" si="20">G73</f>
        <v>0</v>
      </c>
      <c r="H132" s="37">
        <f t="shared" si="20"/>
        <v>460000</v>
      </c>
    </row>
    <row r="133" spans="1:8" ht="18" customHeight="1" x14ac:dyDescent="0.25">
      <c r="B133" s="165" t="s">
        <v>182</v>
      </c>
      <c r="C133" s="165"/>
      <c r="D133" s="165"/>
      <c r="E133" s="165"/>
      <c r="F133" s="37">
        <f>F76</f>
        <v>20000</v>
      </c>
      <c r="G133" s="37">
        <f t="shared" ref="G133:H133" si="21">G76</f>
        <v>7400</v>
      </c>
      <c r="H133" s="37">
        <f t="shared" si="21"/>
        <v>27400</v>
      </c>
    </row>
    <row r="134" spans="1:8" ht="18" customHeight="1" x14ac:dyDescent="0.25">
      <c r="B134" s="165" t="s">
        <v>183</v>
      </c>
      <c r="C134" s="165"/>
      <c r="D134" s="165"/>
      <c r="E134" s="165"/>
      <c r="F134" s="37">
        <f>F110+F119</f>
        <v>143105</v>
      </c>
      <c r="G134" s="37">
        <f t="shared" ref="G134:H134" si="22">G110+G119</f>
        <v>26145</v>
      </c>
      <c r="H134" s="37">
        <f t="shared" si="22"/>
        <v>169250</v>
      </c>
    </row>
    <row r="135" spans="1:8" ht="18" customHeight="1" x14ac:dyDescent="0.25">
      <c r="B135" s="165" t="s">
        <v>184</v>
      </c>
      <c r="C135" s="165"/>
      <c r="D135" s="165"/>
      <c r="E135" s="165"/>
      <c r="F135" s="37">
        <f>F93+F96</f>
        <v>0</v>
      </c>
      <c r="G135" s="37">
        <f t="shared" ref="G135:H135" si="23">G93+G96</f>
        <v>72800</v>
      </c>
      <c r="H135" s="37">
        <f t="shared" si="23"/>
        <v>72800</v>
      </c>
    </row>
    <row r="136" spans="1:8" ht="18" customHeight="1" x14ac:dyDescent="0.25">
      <c r="B136" s="165" t="s">
        <v>185</v>
      </c>
      <c r="C136" s="165"/>
      <c r="D136" s="165"/>
      <c r="E136" s="165"/>
      <c r="F136" s="37">
        <f>F83+F103</f>
        <v>0</v>
      </c>
      <c r="G136" s="37">
        <f t="shared" ref="G136:H136" si="24">G83+G103</f>
        <v>59700</v>
      </c>
      <c r="H136" s="37">
        <f t="shared" si="24"/>
        <v>59700</v>
      </c>
    </row>
    <row r="137" spans="1:8" ht="18" customHeight="1" x14ac:dyDescent="0.25">
      <c r="B137" s="165" t="s">
        <v>186</v>
      </c>
      <c r="C137" s="165"/>
      <c r="D137" s="165"/>
      <c r="E137" s="165"/>
      <c r="F137" s="37">
        <f>F89</f>
        <v>0</v>
      </c>
      <c r="G137" s="37">
        <f t="shared" ref="G137:H137" si="25">G89</f>
        <v>4000</v>
      </c>
      <c r="H137" s="37">
        <f t="shared" si="25"/>
        <v>4000</v>
      </c>
    </row>
    <row r="138" spans="1:8" ht="18" customHeight="1" x14ac:dyDescent="0.25">
      <c r="B138" s="166" t="s">
        <v>187</v>
      </c>
      <c r="C138" s="166"/>
      <c r="D138" s="166"/>
      <c r="E138" s="166"/>
      <c r="F138" s="101">
        <f>SUM(F128:F137)</f>
        <v>2438105</v>
      </c>
      <c r="G138" s="101">
        <f>SUM(G128:G137)</f>
        <v>151861</v>
      </c>
      <c r="H138" s="101">
        <f>SUM(H128:H137)</f>
        <v>2589966</v>
      </c>
    </row>
    <row r="139" spans="1:8" ht="18" customHeight="1" x14ac:dyDescent="0.25">
      <c r="A139" s="95"/>
      <c r="B139" s="96"/>
      <c r="C139" s="96"/>
      <c r="D139" s="96"/>
      <c r="E139" s="96"/>
      <c r="F139" s="97"/>
      <c r="G139" s="97"/>
      <c r="H139" s="97"/>
    </row>
    <row r="140" spans="1:8" ht="24.95" customHeight="1" x14ac:dyDescent="0.25">
      <c r="A140" s="162" t="s">
        <v>129</v>
      </c>
      <c r="B140" s="162"/>
      <c r="C140" s="162"/>
      <c r="D140" s="162" t="s">
        <v>133</v>
      </c>
      <c r="E140" s="162"/>
      <c r="F140" s="163" t="s">
        <v>130</v>
      </c>
      <c r="G140" s="163"/>
      <c r="H140" s="163"/>
    </row>
    <row r="141" spans="1:8" ht="18" customHeight="1" x14ac:dyDescent="0.25">
      <c r="A141" s="92"/>
      <c r="B141" s="53"/>
      <c r="C141" s="53"/>
      <c r="D141" s="53"/>
      <c r="E141" s="53"/>
      <c r="F141" s="54"/>
      <c r="G141" s="54"/>
      <c r="H141" s="54"/>
    </row>
    <row r="142" spans="1:8" ht="24.95" customHeight="1" x14ac:dyDescent="0.25">
      <c r="A142" s="162" t="s">
        <v>131</v>
      </c>
      <c r="B142" s="162"/>
      <c r="C142" s="162"/>
      <c r="D142" s="162" t="s">
        <v>134</v>
      </c>
      <c r="E142" s="162"/>
      <c r="F142" s="163" t="s">
        <v>130</v>
      </c>
      <c r="G142" s="163"/>
      <c r="H142" s="163"/>
    </row>
    <row r="143" spans="1:8" ht="18" customHeight="1" x14ac:dyDescent="0.25">
      <c r="A143" s="92"/>
      <c r="B143" s="53"/>
      <c r="C143" s="53"/>
      <c r="D143" s="53"/>
      <c r="E143" s="53"/>
      <c r="F143" s="54"/>
      <c r="G143" s="54"/>
      <c r="H143" s="54"/>
    </row>
    <row r="144" spans="1:8" ht="18" customHeight="1" x14ac:dyDescent="0.25">
      <c r="A144" s="92"/>
      <c r="B144" s="53"/>
      <c r="C144" s="53"/>
      <c r="D144" s="164" t="s">
        <v>132</v>
      </c>
      <c r="E144" s="164"/>
      <c r="F144" s="54"/>
      <c r="G144" s="54"/>
      <c r="H144" s="54"/>
    </row>
    <row r="145" spans="1:8" ht="18" customHeight="1" x14ac:dyDescent="0.25">
      <c r="A145" s="92"/>
      <c r="B145" s="53"/>
      <c r="C145" s="53"/>
      <c r="D145" s="53"/>
      <c r="E145" s="53"/>
      <c r="F145" s="54"/>
      <c r="G145" s="54"/>
      <c r="H145" s="54"/>
    </row>
  </sheetData>
  <mergeCells count="144">
    <mergeCell ref="B67:E67"/>
    <mergeCell ref="B64:E64"/>
    <mergeCell ref="B65:E65"/>
    <mergeCell ref="A142:C142"/>
    <mergeCell ref="D142:E142"/>
    <mergeCell ref="F142:H142"/>
    <mergeCell ref="B83:E83"/>
    <mergeCell ref="B77:E77"/>
    <mergeCell ref="B88:E88"/>
    <mergeCell ref="B87:E87"/>
    <mergeCell ref="B82:E82"/>
    <mergeCell ref="B81:E81"/>
    <mergeCell ref="B92:E92"/>
    <mergeCell ref="B93:E93"/>
    <mergeCell ref="B94:E94"/>
    <mergeCell ref="B89:E89"/>
    <mergeCell ref="B90:E90"/>
    <mergeCell ref="B84:E84"/>
    <mergeCell ref="B85:E85"/>
    <mergeCell ref="B86:E86"/>
    <mergeCell ref="B74:E74"/>
    <mergeCell ref="D144:E144"/>
    <mergeCell ref="B116:E116"/>
    <mergeCell ref="B117:E117"/>
    <mergeCell ref="B120:E120"/>
    <mergeCell ref="B122:E122"/>
    <mergeCell ref="B123:E123"/>
    <mergeCell ref="B124:E124"/>
    <mergeCell ref="B125:E125"/>
    <mergeCell ref="B126:E126"/>
    <mergeCell ref="B128:E128"/>
    <mergeCell ref="B129:E129"/>
    <mergeCell ref="B130:E130"/>
    <mergeCell ref="B131:E131"/>
    <mergeCell ref="B132:E132"/>
    <mergeCell ref="B133:E133"/>
    <mergeCell ref="B134:E134"/>
    <mergeCell ref="B135:E135"/>
    <mergeCell ref="B136:E136"/>
    <mergeCell ref="B137:E137"/>
    <mergeCell ref="B138:E138"/>
    <mergeCell ref="B121:E121"/>
    <mergeCell ref="B63:E63"/>
    <mergeCell ref="B72:E72"/>
    <mergeCell ref="B73:E73"/>
    <mergeCell ref="A1:H1"/>
    <mergeCell ref="A140:C140"/>
    <mergeCell ref="D140:E140"/>
    <mergeCell ref="F140:H140"/>
    <mergeCell ref="B110:E110"/>
    <mergeCell ref="B111:E111"/>
    <mergeCell ref="B114:E114"/>
    <mergeCell ref="B115:E115"/>
    <mergeCell ref="B112:E112"/>
    <mergeCell ref="B113:E113"/>
    <mergeCell ref="B79:E79"/>
    <mergeCell ref="B80:E80"/>
    <mergeCell ref="B76:E76"/>
    <mergeCell ref="B78:E78"/>
    <mergeCell ref="B109:E109"/>
    <mergeCell ref="B108:E108"/>
    <mergeCell ref="B61:E61"/>
    <mergeCell ref="B62:E62"/>
    <mergeCell ref="B59:E59"/>
    <mergeCell ref="B60:E60"/>
    <mergeCell ref="B66:E66"/>
    <mergeCell ref="B49:E49"/>
    <mergeCell ref="B46:E46"/>
    <mergeCell ref="B47:E47"/>
    <mergeCell ref="B53:E53"/>
    <mergeCell ref="B54:E54"/>
    <mergeCell ref="B50:E50"/>
    <mergeCell ref="B51:E51"/>
    <mergeCell ref="B57:E57"/>
    <mergeCell ref="B58:E58"/>
    <mergeCell ref="B55:E55"/>
    <mergeCell ref="B56:E56"/>
    <mergeCell ref="B52:E52"/>
    <mergeCell ref="B40:E40"/>
    <mergeCell ref="B41:E41"/>
    <mergeCell ref="B38:E38"/>
    <mergeCell ref="B39:E39"/>
    <mergeCell ref="B44:E44"/>
    <mergeCell ref="B45:E45"/>
    <mergeCell ref="B42:E42"/>
    <mergeCell ref="B43:E43"/>
    <mergeCell ref="B48:E48"/>
    <mergeCell ref="B34:E34"/>
    <mergeCell ref="B36:E36"/>
    <mergeCell ref="A2:H2"/>
    <mergeCell ref="A4:E4"/>
    <mergeCell ref="A5:E5"/>
    <mergeCell ref="B7:E7"/>
    <mergeCell ref="B8:E8"/>
    <mergeCell ref="B11:E11"/>
    <mergeCell ref="B12:E12"/>
    <mergeCell ref="B9:E9"/>
    <mergeCell ref="B10:E10"/>
    <mergeCell ref="B35:E35"/>
    <mergeCell ref="A3:H3"/>
    <mergeCell ref="B6:E6"/>
    <mergeCell ref="B15:E15"/>
    <mergeCell ref="B16:E16"/>
    <mergeCell ref="B13:E13"/>
    <mergeCell ref="B14:E14"/>
    <mergeCell ref="B19:E19"/>
    <mergeCell ref="B20:E20"/>
    <mergeCell ref="B17:E17"/>
    <mergeCell ref="B18:E18"/>
    <mergeCell ref="B23:E23"/>
    <mergeCell ref="B24:E24"/>
    <mergeCell ref="B21:E21"/>
    <mergeCell ref="B22:E22"/>
    <mergeCell ref="B27:E27"/>
    <mergeCell ref="B28:E28"/>
    <mergeCell ref="B25:E25"/>
    <mergeCell ref="B26:E26"/>
    <mergeCell ref="B31:E31"/>
    <mergeCell ref="B29:E29"/>
    <mergeCell ref="B30:E30"/>
    <mergeCell ref="B32:E32"/>
    <mergeCell ref="B33:E33"/>
    <mergeCell ref="B68:E68"/>
    <mergeCell ref="B37:E37"/>
    <mergeCell ref="B118:E118"/>
    <mergeCell ref="B119:E119"/>
    <mergeCell ref="B95:E95"/>
    <mergeCell ref="B96:E96"/>
    <mergeCell ref="B97:E97"/>
    <mergeCell ref="B99:E99"/>
    <mergeCell ref="B100:E100"/>
    <mergeCell ref="B98:E98"/>
    <mergeCell ref="B102:E102"/>
    <mergeCell ref="B104:E104"/>
    <mergeCell ref="B107:E107"/>
    <mergeCell ref="B75:E75"/>
    <mergeCell ref="B103:E103"/>
    <mergeCell ref="B105:E105"/>
    <mergeCell ref="B106:E106"/>
    <mergeCell ref="B70:E70"/>
    <mergeCell ref="B91:E91"/>
    <mergeCell ref="B69:E69"/>
    <mergeCell ref="B71:E71"/>
    <mergeCell ref="B101:E101"/>
  </mergeCells>
  <pageMargins left="0.7" right="0.7" top="0.75" bottom="0.75" header="0.3" footer="0.3"/>
  <pageSetup paperSize="9" orientation="portrait" r:id="rId1"/>
  <ignoredErrors>
    <ignoredError sqref="H11 H73 H83 H94 F108:H108" formula="1"/>
    <ignoredError sqref="F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defaultRowHeight="20.100000000000001" customHeight="1" x14ac:dyDescent="0.25"/>
  <cols>
    <col min="1" max="1" width="30.5703125" style="77" customWidth="1"/>
    <col min="2" max="2" width="18.42578125" style="78" customWidth="1"/>
    <col min="3" max="5" width="12.7109375" style="78" customWidth="1"/>
    <col min="6" max="16384" width="9.140625" style="65"/>
  </cols>
  <sheetData>
    <row r="1" spans="1:5" ht="20.100000000000001" customHeight="1" x14ac:dyDescent="0.25">
      <c r="A1" s="167" t="s">
        <v>188</v>
      </c>
      <c r="B1" s="167"/>
      <c r="C1" s="167"/>
      <c r="D1" s="167"/>
      <c r="E1" s="167"/>
    </row>
    <row r="3" spans="1:5" ht="20.100000000000001" customHeight="1" x14ac:dyDescent="0.25">
      <c r="A3" s="168" t="s">
        <v>6</v>
      </c>
      <c r="B3" s="170" t="s">
        <v>189</v>
      </c>
      <c r="C3" s="172" t="s">
        <v>190</v>
      </c>
      <c r="D3" s="173"/>
      <c r="E3" s="174"/>
    </row>
    <row r="4" spans="1:5" ht="20.100000000000001" customHeight="1" x14ac:dyDescent="0.25">
      <c r="A4" s="169"/>
      <c r="B4" s="171"/>
      <c r="C4" s="66" t="s">
        <v>191</v>
      </c>
      <c r="D4" s="66" t="s">
        <v>192</v>
      </c>
      <c r="E4" s="67" t="s">
        <v>193</v>
      </c>
    </row>
    <row r="5" spans="1:5" ht="20.100000000000001" customHeight="1" x14ac:dyDescent="0.25">
      <c r="A5" s="68" t="s">
        <v>194</v>
      </c>
      <c r="B5" s="69"/>
      <c r="C5" s="70">
        <f>Prihodi!H6</f>
        <v>11000</v>
      </c>
      <c r="D5" s="71">
        <f>Rashodi!H131</f>
        <v>5000</v>
      </c>
      <c r="E5" s="72">
        <f>C5-D5</f>
        <v>6000</v>
      </c>
    </row>
    <row r="6" spans="1:5" ht="20.100000000000001" customHeight="1" x14ac:dyDescent="0.25">
      <c r="A6" s="68" t="s">
        <v>195</v>
      </c>
      <c r="B6" s="73"/>
      <c r="C6" s="74">
        <f>Prihodi!H9</f>
        <v>480000</v>
      </c>
      <c r="D6" s="74">
        <f>Rashodi!H132</f>
        <v>460000</v>
      </c>
      <c r="E6" s="75">
        <f>C6-D6</f>
        <v>20000</v>
      </c>
    </row>
    <row r="7" spans="1:5" ht="20.100000000000001" customHeight="1" x14ac:dyDescent="0.25">
      <c r="A7" s="68" t="s">
        <v>196</v>
      </c>
      <c r="B7" s="73"/>
      <c r="C7" s="74">
        <f>Prihodi!H12</f>
        <v>62000</v>
      </c>
      <c r="D7" s="74">
        <f>Rashodi!H133</f>
        <v>27400</v>
      </c>
      <c r="E7" s="75">
        <f t="shared" ref="E7:E10" si="0">C7-D7</f>
        <v>34600</v>
      </c>
    </row>
    <row r="8" spans="1:5" ht="20.100000000000001" customHeight="1" x14ac:dyDescent="0.25">
      <c r="A8" s="68" t="s">
        <v>197</v>
      </c>
      <c r="B8" s="73"/>
      <c r="C8" s="74">
        <f>Prihodi!H17</f>
        <v>95400</v>
      </c>
      <c r="D8" s="74">
        <f>Rashodi!H135</f>
        <v>72800</v>
      </c>
      <c r="E8" s="75">
        <f t="shared" si="0"/>
        <v>22600</v>
      </c>
    </row>
    <row r="9" spans="1:5" ht="20.100000000000001" customHeight="1" x14ac:dyDescent="0.25">
      <c r="A9" s="68" t="s">
        <v>198</v>
      </c>
      <c r="B9" s="73"/>
      <c r="C9" s="74">
        <f>Prihodi!H19</f>
        <v>59700</v>
      </c>
      <c r="D9" s="74">
        <f>Rashodi!H136</f>
        <v>59700</v>
      </c>
      <c r="E9" s="75">
        <f t="shared" si="0"/>
        <v>0</v>
      </c>
    </row>
    <row r="10" spans="1:5" ht="20.100000000000001" customHeight="1" x14ac:dyDescent="0.25">
      <c r="A10" s="68" t="s">
        <v>199</v>
      </c>
      <c r="B10" s="79"/>
      <c r="C10" s="80">
        <f>Prihodi!H23</f>
        <v>8000</v>
      </c>
      <c r="D10" s="80">
        <f>Rashodi!H137</f>
        <v>4000</v>
      </c>
      <c r="E10" s="75">
        <f t="shared" si="0"/>
        <v>4000</v>
      </c>
    </row>
    <row r="11" spans="1:5" ht="20.100000000000001" customHeight="1" x14ac:dyDescent="0.25">
      <c r="A11" s="76" t="s">
        <v>187</v>
      </c>
      <c r="B11" s="81">
        <f>SUM(B5:B10)</f>
        <v>0</v>
      </c>
      <c r="C11" s="82">
        <f>SUM(C5:C10)</f>
        <v>716100</v>
      </c>
      <c r="D11" s="82">
        <f>SUM(D5:D10)</f>
        <v>628900</v>
      </c>
      <c r="E11" s="83">
        <f>SUM(E5:E10)</f>
        <v>87200</v>
      </c>
    </row>
  </sheetData>
  <mergeCells count="4">
    <mergeCell ref="A1:E1"/>
    <mergeCell ref="A3:A4"/>
    <mergeCell ref="B3:B4"/>
    <mergeCell ref="C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25" workbookViewId="0">
      <selection sqref="A1:I1"/>
    </sheetView>
  </sheetViews>
  <sheetFormatPr defaultRowHeight="14.25" x14ac:dyDescent="0.25"/>
  <cols>
    <col min="1" max="1" width="9.28515625" style="58" customWidth="1"/>
    <col min="2" max="6" width="9.140625" style="55"/>
    <col min="7" max="7" width="6.85546875" style="55" customWidth="1"/>
    <col min="8" max="8" width="11.7109375" style="59" customWidth="1"/>
    <col min="9" max="9" width="12.140625" style="59" customWidth="1"/>
    <col min="10" max="16384" width="9.140625" style="55"/>
  </cols>
  <sheetData>
    <row r="1" spans="1:11" ht="15.75" customHeight="1" x14ac:dyDescent="0.25">
      <c r="A1" s="177" t="s">
        <v>123</v>
      </c>
      <c r="B1" s="177"/>
      <c r="C1" s="177"/>
      <c r="D1" s="177"/>
      <c r="E1" s="177"/>
      <c r="F1" s="177"/>
      <c r="G1" s="177"/>
      <c r="H1" s="177"/>
      <c r="I1" s="177"/>
    </row>
    <row r="2" spans="1:11" ht="15.75" customHeight="1" x14ac:dyDescent="0.25">
      <c r="A2" s="177" t="s">
        <v>139</v>
      </c>
      <c r="B2" s="177"/>
      <c r="C2" s="177"/>
      <c r="D2" s="177"/>
      <c r="E2" s="177"/>
      <c r="F2" s="177"/>
      <c r="G2" s="177"/>
      <c r="H2" s="177"/>
      <c r="I2" s="177"/>
    </row>
    <row r="3" spans="1:11" x14ac:dyDescent="0.25">
      <c r="A3" s="56"/>
      <c r="B3" s="56"/>
      <c r="C3" s="56"/>
      <c r="D3" s="56"/>
      <c r="E3" s="56"/>
      <c r="F3" s="56"/>
      <c r="G3" s="56"/>
      <c r="H3" s="56"/>
      <c r="I3" s="56"/>
    </row>
    <row r="5" spans="1:11" x14ac:dyDescent="0.25">
      <c r="A5" s="178" t="s">
        <v>140</v>
      </c>
      <c r="B5" s="178"/>
      <c r="C5" s="178"/>
      <c r="D5" s="178"/>
      <c r="E5" s="178"/>
      <c r="F5" s="178"/>
      <c r="G5" s="178"/>
      <c r="H5" s="178"/>
      <c r="I5" s="178"/>
    </row>
    <row r="6" spans="1:11" ht="150.75" customHeight="1" x14ac:dyDescent="0.25">
      <c r="A6" s="179" t="s">
        <v>175</v>
      </c>
      <c r="B6" s="180"/>
      <c r="C6" s="180"/>
      <c r="D6" s="180"/>
      <c r="E6" s="180"/>
      <c r="F6" s="180"/>
      <c r="G6" s="180"/>
      <c r="H6" s="180"/>
      <c r="I6" s="181"/>
    </row>
    <row r="8" spans="1:11" ht="16.5" customHeight="1" x14ac:dyDescent="0.25">
      <c r="A8" s="178" t="s">
        <v>141</v>
      </c>
      <c r="B8" s="178"/>
      <c r="C8" s="178"/>
      <c r="D8" s="178"/>
      <c r="E8" s="178"/>
      <c r="F8" s="178"/>
      <c r="G8" s="178"/>
      <c r="H8" s="178"/>
      <c r="I8" s="178"/>
    </row>
    <row r="9" spans="1:11" ht="300" customHeight="1" x14ac:dyDescent="0.25">
      <c r="A9" s="175" t="s">
        <v>201</v>
      </c>
      <c r="B9" s="176"/>
      <c r="C9" s="176"/>
      <c r="D9" s="176"/>
      <c r="E9" s="176"/>
      <c r="F9" s="176"/>
      <c r="G9" s="176"/>
      <c r="H9" s="176"/>
      <c r="I9" s="176"/>
      <c r="K9" s="57"/>
    </row>
    <row r="10" spans="1:11" x14ac:dyDescent="0.25">
      <c r="A10" s="58" t="s">
        <v>176</v>
      </c>
    </row>
    <row r="11" spans="1:11" ht="45" customHeight="1" x14ac:dyDescent="0.25">
      <c r="A11" s="93"/>
      <c r="B11" s="182" t="s">
        <v>129</v>
      </c>
      <c r="C11" s="182"/>
      <c r="D11" s="182"/>
      <c r="E11" s="182" t="s">
        <v>133</v>
      </c>
      <c r="F11" s="182"/>
      <c r="G11" s="182"/>
      <c r="H11" s="183" t="s">
        <v>130</v>
      </c>
      <c r="I11" s="183"/>
    </row>
    <row r="12" spans="1:11" x14ac:dyDescent="0.25">
      <c r="A12" s="93"/>
      <c r="B12" s="60"/>
      <c r="C12" s="60"/>
      <c r="D12" s="60"/>
      <c r="E12" s="60"/>
      <c r="F12" s="60"/>
      <c r="G12" s="60"/>
      <c r="H12" s="61"/>
      <c r="I12" s="61"/>
    </row>
    <row r="13" spans="1:11" ht="45" customHeight="1" x14ac:dyDescent="0.25">
      <c r="A13" s="93"/>
      <c r="B13" s="182" t="s">
        <v>131</v>
      </c>
      <c r="C13" s="182"/>
      <c r="D13" s="182"/>
      <c r="E13" s="182" t="s">
        <v>134</v>
      </c>
      <c r="F13" s="182"/>
      <c r="G13" s="182"/>
      <c r="H13" s="183" t="s">
        <v>130</v>
      </c>
      <c r="I13" s="183"/>
    </row>
    <row r="14" spans="1:11" x14ac:dyDescent="0.25">
      <c r="A14" s="93"/>
      <c r="B14" s="60"/>
      <c r="C14" s="60"/>
      <c r="D14" s="60"/>
      <c r="E14" s="60"/>
      <c r="F14" s="60"/>
      <c r="G14" s="60"/>
      <c r="H14" s="61"/>
      <c r="I14" s="61"/>
    </row>
    <row r="15" spans="1:11" x14ac:dyDescent="0.25">
      <c r="A15" s="93"/>
      <c r="B15" s="60"/>
      <c r="C15" s="60"/>
      <c r="D15" s="60"/>
      <c r="E15" s="60"/>
      <c r="F15" s="60"/>
      <c r="G15" s="60"/>
      <c r="H15" s="61"/>
      <c r="I15" s="61"/>
    </row>
    <row r="16" spans="1:11" x14ac:dyDescent="0.25">
      <c r="A16" s="93"/>
      <c r="B16" s="60"/>
      <c r="C16" s="60"/>
      <c r="D16" s="60"/>
      <c r="E16" s="62" t="s">
        <v>132</v>
      </c>
      <c r="F16" s="60"/>
      <c r="G16" s="60"/>
      <c r="H16" s="61"/>
      <c r="I16" s="61"/>
    </row>
    <row r="17" spans="1:9" x14ac:dyDescent="0.25">
      <c r="A17" s="93"/>
      <c r="B17" s="63"/>
      <c r="C17" s="63"/>
      <c r="D17" s="63"/>
      <c r="E17" s="63"/>
      <c r="F17" s="63"/>
      <c r="G17" s="63"/>
      <c r="H17" s="64"/>
      <c r="I17" s="64"/>
    </row>
    <row r="18" spans="1:9" x14ac:dyDescent="0.25">
      <c r="A18" s="93"/>
      <c r="B18" s="63"/>
      <c r="C18" s="63"/>
      <c r="D18" s="63"/>
      <c r="E18" s="63"/>
      <c r="F18" s="63"/>
      <c r="G18" s="63"/>
      <c r="H18" s="64"/>
      <c r="I18" s="64"/>
    </row>
    <row r="19" spans="1:9" x14ac:dyDescent="0.25">
      <c r="A19" s="93"/>
      <c r="B19" s="63"/>
      <c r="C19" s="63"/>
      <c r="D19" s="63"/>
      <c r="E19" s="63"/>
      <c r="F19" s="63"/>
      <c r="G19" s="63"/>
      <c r="H19" s="64"/>
      <c r="I19" s="64"/>
    </row>
  </sheetData>
  <mergeCells count="12">
    <mergeCell ref="B11:D11"/>
    <mergeCell ref="E11:G11"/>
    <mergeCell ref="H11:I11"/>
    <mergeCell ref="B13:D13"/>
    <mergeCell ref="E13:G13"/>
    <mergeCell ref="H13:I13"/>
    <mergeCell ref="A9:I9"/>
    <mergeCell ref="A1:I1"/>
    <mergeCell ref="A2:I2"/>
    <mergeCell ref="A5:I5"/>
    <mergeCell ref="A6:I6"/>
    <mergeCell ref="A8:I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Prihodi</vt:lpstr>
      <vt:lpstr>Rashodi</vt:lpstr>
      <vt:lpstr>Uravnoteženje</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Gordana Lončarić</cp:lastModifiedBy>
  <cp:lastPrinted>2018-01-04T14:02:50Z</cp:lastPrinted>
  <dcterms:created xsi:type="dcterms:W3CDTF">2017-05-23T10:23:28Z</dcterms:created>
  <dcterms:modified xsi:type="dcterms:W3CDTF">2018-01-22T06:56:45Z</dcterms:modified>
</cp:coreProperties>
</file>